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CONTRACTUAL'!$A$1:$J$135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<sst xmlns="http://schemas.openxmlformats.org/spreadsheetml/2006/main" count="762" uniqueCount="131">
  <si>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</si>
  <si>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</si>
  <si>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</si>
  <si>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</si>
  <si>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</si>
  <si>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</si>
  <si>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</si>
  <si>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</si>
  <si>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</si>
  <si>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</si>
  <si>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</si>
  <si>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</si>
  <si>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</si>
  <si>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</si>
  <si>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</si>
  <si>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</si>
  <si>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</si>
  <si>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</si>
  <si>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</si>
  <si>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</si>
  <si>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</si>
  <si>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</si>
  <si>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</si>
  <si>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</si>
  <si>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</si>
  <si>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</si>
  <si>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</si>
  <si>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</si>
  <si>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</si>
  <si>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</si>
  <si>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</si>
  <si>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</si>
  <si>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</si>
  <si>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</si>
  <si>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</si>
  <si>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</si>
  <si>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</si>
  <si>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</si>
  <si>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</si>
  <si>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</si>
  <si>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</si>
  <si>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</si>
  <si>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</si>
  <si>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</si>
  <si>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</si>
  <si>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</si>
  <si>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</si>
  <si>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</si>
  <si>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</si>
  <si>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</si>
  <si>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</si>
  <si>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</si>
  <si>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</si>
  <si>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</si>
  <si>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</si>
  <si>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</si>
  <si>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</si>
  <si>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</si>
  <si>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</si>
  <si>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SIGHET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</si>
  <si>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</si>
  <si>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</si>
  <si>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</si>
  <si>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</si>
  <si>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</si>
  <si>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</si>
  <si>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473/2016</t>
  </si>
  <si>
    <t>473/2017</t>
  </si>
  <si>
    <t>473/2018</t>
  </si>
  <si>
    <t>473/2019</t>
  </si>
  <si>
    <t>473/2020</t>
  </si>
  <si>
    <t>473/2021</t>
  </si>
  <si>
    <t>473/2022</t>
  </si>
  <si>
    <t>473/2023</t>
  </si>
  <si>
    <t>473/2024</t>
  </si>
  <si>
    <t>473/2025</t>
  </si>
  <si>
    <t>473/2026</t>
  </si>
  <si>
    <t>473/2027</t>
  </si>
  <si>
    <t>473/2028</t>
  </si>
  <si>
    <t>473/2029</t>
  </si>
  <si>
    <t>473/2030</t>
  </si>
  <si>
    <t>473/2031</t>
  </si>
  <si>
    <t>473/2032</t>
  </si>
  <si>
    <t>473/2033</t>
  </si>
  <si>
    <t>473/2034</t>
  </si>
  <si>
    <t>TOTAL SPITAL JUDETEAN BAIA MARE</t>
  </si>
  <si>
    <t>TOTAL SPITAL DE BOLI INFECTIOASE BAIA MARE</t>
  </si>
  <si>
    <t>SPITAL BOLI INFECTIOASE BAIA MARE</t>
  </si>
  <si>
    <t>DIRECTOR GENERAL</t>
  </si>
  <si>
    <t>SUMELE DECONTATE DIN FACTURILE AFERENTE REŢETELOR ELIBERATE PENTRU PERSONALUL CONTACTUAL DIN SPITALE, PARTEA DE CONTRIBUŢIE ASIGURAT (COPLATĂ) IULIE 2021</t>
  </si>
  <si>
    <t>17215/03.06.2021</t>
  </si>
  <si>
    <t>3386/23.06.2021</t>
  </si>
  <si>
    <t>24.05.2021</t>
  </si>
  <si>
    <t>25.05.2021</t>
  </si>
  <si>
    <t>26.05.2021</t>
  </si>
  <si>
    <t>27.05.2021</t>
  </si>
  <si>
    <t>28.05.2021</t>
  </si>
  <si>
    <t>31.05.2021</t>
  </si>
  <si>
    <t>29.05.2021</t>
  </si>
  <si>
    <t>17.05.2021</t>
  </si>
  <si>
    <t>18.05.2021</t>
  </si>
  <si>
    <t>19.05.2021</t>
  </si>
  <si>
    <t>20.05.2021</t>
  </si>
  <si>
    <t>21.05.2021</t>
  </si>
  <si>
    <t>4750/05.07.2021</t>
  </si>
  <si>
    <t>22.06.2021</t>
  </si>
  <si>
    <t>18.06.2021</t>
  </si>
  <si>
    <t>20092/06.07.2021</t>
  </si>
  <si>
    <t>02.06.2021</t>
  </si>
  <si>
    <t>03.06.2021</t>
  </si>
  <si>
    <t>04.06.2021</t>
  </si>
  <si>
    <t>07.06.2021</t>
  </si>
  <si>
    <t>08.06.2021</t>
  </si>
  <si>
    <t>09.06.2021</t>
  </si>
  <si>
    <t>10.06.2021</t>
  </si>
  <si>
    <t>11.06.2021</t>
  </si>
  <si>
    <t>14.06.2021</t>
  </si>
  <si>
    <t>15.06.2021</t>
  </si>
  <si>
    <t>16.06.2021</t>
  </si>
  <si>
    <t>17.06.2021</t>
  </si>
  <si>
    <t>23.06.2021</t>
  </si>
  <si>
    <t>473/2035</t>
  </si>
  <si>
    <t>473/2036</t>
  </si>
  <si>
    <t>473/2037</t>
  </si>
  <si>
    <t>473/2038</t>
  </si>
  <si>
    <t>473/2039</t>
  </si>
  <si>
    <t>473/2040</t>
  </si>
  <si>
    <t>473/2041</t>
  </si>
  <si>
    <t>473/2042</t>
  </si>
  <si>
    <t>24.06.2021</t>
  </si>
  <si>
    <t>25.06.2021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</si>
</sst>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14" fontId="14" fillId="0" borderId="14" xfId="60" applyNumberFormat="1" applyFont="1" applyBorder="1" applyAlignment="1" applyProtection="1">
      <alignment horizontal="right" shrinkToFit="1"/>
      <protection/>
    </xf>
    <xf numFmtId="4" fontId="14" fillId="0" borderId="14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6" xfId="60" applyNumberFormat="1" applyFont="1" applyBorder="1" applyAlignment="1" applyProtection="1">
      <alignment horizontal="right" shrinkToFit="1"/>
      <protection/>
    </xf>
    <xf numFmtId="4" fontId="7" fillId="0" borderId="47" xfId="60" applyNumberFormat="1" applyFont="1" applyFill="1" applyBorder="1" applyAlignment="1" applyProtection="1">
      <alignment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0" fontId="62" fillId="0" borderId="49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0" fontId="16" fillId="34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NumberFormat="1" applyFont="1" applyBorder="1" applyAlignment="1" applyProtection="1">
      <alignment horizontal="right" shrinkToFit="1"/>
      <protection/>
    </xf>
    <xf numFmtId="1" fontId="24" fillId="0" borderId="0" xfId="60" applyNumberFormat="1" applyFont="1" applyBorder="1" applyAlignment="1" applyProtection="1">
      <alignment horizontal="right" shrinkToFit="1"/>
      <protection/>
    </xf>
    <xf numFmtId="14" fontId="24" fillId="0" borderId="0" xfId="60" applyNumberFormat="1" applyFont="1" applyBorder="1" applyAlignment="1" applyProtection="1">
      <alignment horizontal="right" shrinkToFit="1"/>
      <protection/>
    </xf>
    <xf numFmtId="4" fontId="16" fillId="0" borderId="0" xfId="60" applyNumberFormat="1" applyFont="1" applyBorder="1" applyAlignment="1" applyProtection="1">
      <alignment horizontal="right" shrinkToFit="1"/>
      <protection/>
    </xf>
    <xf numFmtId="4" fontId="16" fillId="0" borderId="50" xfId="60" applyNumberFormat="1" applyFont="1" applyBorder="1" applyAlignment="1" applyProtection="1">
      <alignment horizontal="right" shrinkToFit="1"/>
      <protection/>
    </xf>
    <xf numFmtId="4" fontId="7" fillId="0" borderId="27" xfId="60" applyNumberFormat="1" applyFont="1" applyFill="1" applyBorder="1" applyAlignment="1" applyProtection="1">
      <alignment shrinkToFit="1"/>
      <protection/>
    </xf>
    <xf numFmtId="3" fontId="1" fillId="0" borderId="51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2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9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3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55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6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4" fontId="61" fillId="0" borderId="58" xfId="60" applyNumberFormat="1" applyFont="1" applyFill="1" applyBorder="1" applyAlignment="1" applyProtection="1">
      <alignment shrinkToFit="1"/>
      <protection/>
    </xf>
    <xf numFmtId="4" fontId="7" fillId="0" borderId="59" xfId="60" applyNumberFormat="1" applyFont="1" applyFill="1" applyBorder="1" applyAlignment="1" applyProtection="1">
      <alignment shrinkToFit="1"/>
      <protection/>
    </xf>
    <xf numFmtId="4" fontId="7" fillId="0" borderId="60" xfId="60" applyNumberFormat="1" applyFont="1" applyFill="1" applyBorder="1" applyAlignment="1" applyProtection="1">
      <alignment shrinkToFi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3"/>
  <sheetViews>
    <sheetView tabSelected="1" zoomScalePageLayoutView="0" workbookViewId="0" topLeftCell="A106">
      <selection activeCell="B148" sqref="B148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3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193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33" t="s">
        <v>60</v>
      </c>
      <c r="B2" s="233"/>
      <c r="C2" s="233"/>
      <c r="D2" s="233"/>
      <c r="E2" s="233"/>
      <c r="F2" s="233"/>
      <c r="G2" s="233"/>
      <c r="H2" s="233"/>
      <c r="I2" s="233"/>
      <c r="J2" s="233"/>
      <c r="N2" s="73" t="s">
        <v>60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33"/>
      <c r="B3" s="233"/>
      <c r="C3" s="233"/>
      <c r="D3" s="233"/>
      <c r="E3" s="233"/>
      <c r="F3" s="233"/>
      <c r="G3" s="233"/>
      <c r="H3" s="233"/>
      <c r="I3" s="233"/>
      <c r="J3" s="233"/>
      <c r="N3" s="234" t="s">
        <v>39</v>
      </c>
      <c r="O3" s="234"/>
      <c r="P3" s="234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194"/>
      <c r="J4" s="30"/>
      <c r="L4" s="31"/>
      <c r="N4" s="235" t="s">
        <v>16</v>
      </c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</row>
    <row r="5" spans="1:26" s="28" customFormat="1" ht="12.75" customHeight="1">
      <c r="A5" s="236" t="s">
        <v>89</v>
      </c>
      <c r="B5" s="236"/>
      <c r="C5" s="236"/>
      <c r="D5" s="236"/>
      <c r="E5" s="236"/>
      <c r="F5" s="236"/>
      <c r="G5" s="236"/>
      <c r="H5" s="236"/>
      <c r="I5" s="236"/>
      <c r="J5" s="236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194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37" t="s">
        <v>23</v>
      </c>
      <c r="B8" s="239" t="s">
        <v>35</v>
      </c>
      <c r="C8" s="241" t="s">
        <v>49</v>
      </c>
      <c r="D8" s="243" t="s">
        <v>5</v>
      </c>
      <c r="E8" s="244"/>
      <c r="F8" s="245"/>
      <c r="G8" s="229" t="s">
        <v>58</v>
      </c>
      <c r="H8" s="229" t="s">
        <v>63</v>
      </c>
      <c r="I8" s="253" t="s">
        <v>64</v>
      </c>
      <c r="J8" s="255" t="s">
        <v>65</v>
      </c>
      <c r="L8" s="257" t="s">
        <v>31</v>
      </c>
      <c r="N8" s="258" t="s">
        <v>32</v>
      </c>
      <c r="O8" s="231" t="s">
        <v>1</v>
      </c>
      <c r="P8" s="231" t="s">
        <v>2</v>
      </c>
      <c r="Q8" s="231" t="s">
        <v>3</v>
      </c>
      <c r="R8" s="246" t="s">
        <v>4</v>
      </c>
      <c r="S8" s="248" t="s">
        <v>33</v>
      </c>
      <c r="T8" s="250" t="s">
        <v>5</v>
      </c>
      <c r="U8" s="250"/>
      <c r="V8" s="250"/>
      <c r="W8" s="251" t="s">
        <v>26</v>
      </c>
      <c r="X8" s="248" t="s">
        <v>25</v>
      </c>
      <c r="Y8" s="261" t="s">
        <v>6</v>
      </c>
      <c r="Z8" s="263" t="s">
        <v>20</v>
      </c>
    </row>
    <row r="9" spans="1:26" s="3" customFormat="1" ht="69" customHeight="1" thickBot="1">
      <c r="A9" s="238"/>
      <c r="B9" s="240"/>
      <c r="C9" s="242"/>
      <c r="D9" s="191" t="s">
        <v>22</v>
      </c>
      <c r="E9" s="192" t="s">
        <v>13</v>
      </c>
      <c r="F9" s="191" t="s">
        <v>30</v>
      </c>
      <c r="G9" s="230"/>
      <c r="H9" s="230"/>
      <c r="I9" s="254"/>
      <c r="J9" s="256"/>
      <c r="L9" s="257"/>
      <c r="N9" s="259"/>
      <c r="O9" s="232"/>
      <c r="P9" s="232"/>
      <c r="Q9" s="232"/>
      <c r="R9" s="247"/>
      <c r="S9" s="249"/>
      <c r="T9" s="81" t="s">
        <v>22</v>
      </c>
      <c r="U9" s="82" t="s">
        <v>24</v>
      </c>
      <c r="V9" s="83" t="s">
        <v>30</v>
      </c>
      <c r="W9" s="252"/>
      <c r="X9" s="249"/>
      <c r="Y9" s="262"/>
      <c r="Z9" s="264"/>
    </row>
    <row r="10" spans="1:26" s="35" customFormat="1" ht="12.75">
      <c r="A10" s="184">
        <f aca="true" t="shared" si="0" ref="A10:A25">N10</f>
        <v>1</v>
      </c>
      <c r="B10" s="185" t="str">
        <f aca="true" t="shared" si="1" ref="B10:B25">O10</f>
        <v>SPITAL JUDETEAN BAIA MARE</v>
      </c>
      <c r="C10" s="186" t="s">
        <v>90</v>
      </c>
      <c r="D10" s="186">
        <v>414</v>
      </c>
      <c r="E10" s="187" t="s">
        <v>99</v>
      </c>
      <c r="F10" s="188">
        <v>669.19</v>
      </c>
      <c r="G10" s="189"/>
      <c r="H10" s="190">
        <v>147.36</v>
      </c>
      <c r="I10" s="228">
        <f>F10-G10-H10-J10</f>
        <v>521.83</v>
      </c>
      <c r="J10" s="285"/>
      <c r="L10" s="63">
        <f aca="true" t="shared" si="2" ref="L10:L25">F10</f>
        <v>669.19</v>
      </c>
      <c r="N10" s="170">
        <v>1</v>
      </c>
      <c r="O10" s="84" t="s">
        <v>36</v>
      </c>
      <c r="P10" s="172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414</v>
      </c>
      <c r="U10" s="89" t="str">
        <f aca="true" t="shared" si="4" ref="U10:U25">IF(E10=0,"0",E10)</f>
        <v>17.05.2021</v>
      </c>
      <c r="V10" s="90">
        <f aca="true" t="shared" si="5" ref="V10:V25">F10</f>
        <v>669.19</v>
      </c>
      <c r="W10" s="91">
        <f aca="true" t="shared" si="6" ref="W10:W25">V10-X10</f>
        <v>147.36</v>
      </c>
      <c r="X10" s="92">
        <f aca="true" t="shared" si="7" ref="X10:X25">I10</f>
        <v>521.83</v>
      </c>
      <c r="Y10" s="91">
        <f aca="true" t="shared" si="8" ref="Y10:Y25">G10+H10</f>
        <v>147.36</v>
      </c>
      <c r="Z10" s="93">
        <f aca="true" t="shared" si="9" ref="Z10:Z25">W10-Y10</f>
        <v>0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/>
      <c r="D11" s="70">
        <v>197</v>
      </c>
      <c r="E11" s="71" t="s">
        <v>99</v>
      </c>
      <c r="F11" s="72">
        <v>69.31</v>
      </c>
      <c r="G11" s="60"/>
      <c r="H11" s="190"/>
      <c r="I11" s="228">
        <f aca="true" t="shared" si="10" ref="I11:I74">F11-G11-H11-J11</f>
        <v>69.31</v>
      </c>
      <c r="J11" s="286"/>
      <c r="L11" s="63">
        <f t="shared" si="2"/>
        <v>69.31</v>
      </c>
      <c r="N11" s="171">
        <f>N10+1</f>
        <v>2</v>
      </c>
      <c r="O11" s="94" t="s">
        <v>36</v>
      </c>
      <c r="P11" s="173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197</v>
      </c>
      <c r="U11" s="99" t="str">
        <f t="shared" si="4"/>
        <v>17.05.2021</v>
      </c>
      <c r="V11" s="100">
        <f t="shared" si="5"/>
        <v>69.31</v>
      </c>
      <c r="W11" s="101">
        <f t="shared" si="6"/>
        <v>0</v>
      </c>
      <c r="X11" s="102">
        <f t="shared" si="7"/>
        <v>69.31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181</v>
      </c>
      <c r="E12" s="71" t="s">
        <v>99</v>
      </c>
      <c r="F12" s="72">
        <v>107.95</v>
      </c>
      <c r="G12" s="60"/>
      <c r="H12" s="190"/>
      <c r="I12" s="228">
        <f t="shared" si="10"/>
        <v>107.95</v>
      </c>
      <c r="J12" s="217"/>
      <c r="L12" s="63">
        <f t="shared" si="2"/>
        <v>107.95</v>
      </c>
      <c r="N12" s="171">
        <f aca="true" t="shared" si="11" ref="N12:N75">N11+1</f>
        <v>3</v>
      </c>
      <c r="O12" s="94" t="s">
        <v>36</v>
      </c>
      <c r="P12" s="173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181</v>
      </c>
      <c r="U12" s="99" t="str">
        <f t="shared" si="4"/>
        <v>17.05.2021</v>
      </c>
      <c r="V12" s="100">
        <f t="shared" si="5"/>
        <v>107.95</v>
      </c>
      <c r="W12" s="101">
        <f t="shared" si="6"/>
        <v>0</v>
      </c>
      <c r="X12" s="102">
        <f t="shared" si="7"/>
        <v>107.95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/>
      <c r="D13" s="70">
        <v>1166</v>
      </c>
      <c r="E13" s="71" t="s">
        <v>99</v>
      </c>
      <c r="F13" s="72">
        <v>169.34</v>
      </c>
      <c r="G13" s="60"/>
      <c r="H13" s="190"/>
      <c r="I13" s="228">
        <f t="shared" si="10"/>
        <v>169.34</v>
      </c>
      <c r="J13" s="217"/>
      <c r="L13" s="63">
        <f t="shared" si="2"/>
        <v>169.34</v>
      </c>
      <c r="N13" s="171">
        <f t="shared" si="11"/>
        <v>4</v>
      </c>
      <c r="O13" s="94" t="s">
        <v>36</v>
      </c>
      <c r="P13" s="173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1166</v>
      </c>
      <c r="U13" s="99" t="str">
        <f t="shared" si="4"/>
        <v>17.05.2021</v>
      </c>
      <c r="V13" s="100">
        <f t="shared" si="5"/>
        <v>169.34</v>
      </c>
      <c r="W13" s="101">
        <f t="shared" si="6"/>
        <v>0</v>
      </c>
      <c r="X13" s="102">
        <f t="shared" si="7"/>
        <v>169.34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70">
        <v>204</v>
      </c>
      <c r="E14" s="71" t="s">
        <v>100</v>
      </c>
      <c r="F14" s="72">
        <v>46.4</v>
      </c>
      <c r="G14" s="60"/>
      <c r="H14" s="190"/>
      <c r="I14" s="228">
        <f t="shared" si="10"/>
        <v>46.4</v>
      </c>
      <c r="J14" s="217"/>
      <c r="L14" s="63">
        <f t="shared" si="2"/>
        <v>46.4</v>
      </c>
      <c r="N14" s="171">
        <f t="shared" si="11"/>
        <v>5</v>
      </c>
      <c r="O14" s="94" t="s">
        <v>36</v>
      </c>
      <c r="P14" s="173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204</v>
      </c>
      <c r="U14" s="99" t="str">
        <f t="shared" si="4"/>
        <v>18.05.2021</v>
      </c>
      <c r="V14" s="100">
        <f t="shared" si="5"/>
        <v>46.4</v>
      </c>
      <c r="W14" s="101">
        <f t="shared" si="6"/>
        <v>0</v>
      </c>
      <c r="X14" s="102">
        <f t="shared" si="7"/>
        <v>46.4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/>
      <c r="D15" s="70">
        <v>184</v>
      </c>
      <c r="E15" s="71" t="s">
        <v>100</v>
      </c>
      <c r="F15" s="72">
        <v>63.99</v>
      </c>
      <c r="G15" s="60"/>
      <c r="H15" s="190"/>
      <c r="I15" s="228">
        <f t="shared" si="10"/>
        <v>63.99</v>
      </c>
      <c r="J15" s="217"/>
      <c r="L15" s="63">
        <f t="shared" si="2"/>
        <v>63.99</v>
      </c>
      <c r="N15" s="171">
        <f t="shared" si="11"/>
        <v>6</v>
      </c>
      <c r="O15" s="94" t="s">
        <v>36</v>
      </c>
      <c r="P15" s="173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184</v>
      </c>
      <c r="U15" s="99" t="str">
        <f t="shared" si="4"/>
        <v>18.05.2021</v>
      </c>
      <c r="V15" s="100">
        <f t="shared" si="5"/>
        <v>63.99</v>
      </c>
      <c r="W15" s="101">
        <f t="shared" si="6"/>
        <v>0</v>
      </c>
      <c r="X15" s="102">
        <f t="shared" si="7"/>
        <v>63.99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324</v>
      </c>
      <c r="E16" s="71" t="s">
        <v>100</v>
      </c>
      <c r="F16" s="65">
        <v>443.88</v>
      </c>
      <c r="G16" s="60"/>
      <c r="H16" s="190"/>
      <c r="I16" s="228">
        <f t="shared" si="10"/>
        <v>443.88</v>
      </c>
      <c r="J16" s="217"/>
      <c r="L16" s="63">
        <f t="shared" si="2"/>
        <v>443.88</v>
      </c>
      <c r="N16" s="171">
        <f t="shared" si="11"/>
        <v>7</v>
      </c>
      <c r="O16" s="94" t="s">
        <v>36</v>
      </c>
      <c r="P16" s="173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324</v>
      </c>
      <c r="U16" s="99" t="str">
        <f t="shared" si="4"/>
        <v>18.05.2021</v>
      </c>
      <c r="V16" s="100">
        <f t="shared" si="5"/>
        <v>443.88</v>
      </c>
      <c r="W16" s="101">
        <f t="shared" si="6"/>
        <v>0</v>
      </c>
      <c r="X16" s="102">
        <f t="shared" si="7"/>
        <v>443.88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70">
        <v>1169</v>
      </c>
      <c r="E17" s="71" t="s">
        <v>100</v>
      </c>
      <c r="F17" s="72">
        <v>154.23</v>
      </c>
      <c r="G17" s="60"/>
      <c r="H17" s="190"/>
      <c r="I17" s="228">
        <f t="shared" si="10"/>
        <v>154.23</v>
      </c>
      <c r="J17" s="217"/>
      <c r="L17" s="63">
        <f t="shared" si="2"/>
        <v>154.23</v>
      </c>
      <c r="N17" s="171">
        <f t="shared" si="11"/>
        <v>8</v>
      </c>
      <c r="O17" s="94" t="s">
        <v>36</v>
      </c>
      <c r="P17" s="173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1169</v>
      </c>
      <c r="U17" s="99" t="str">
        <f t="shared" si="4"/>
        <v>18.05.2021</v>
      </c>
      <c r="V17" s="100">
        <f t="shared" si="5"/>
        <v>154.23</v>
      </c>
      <c r="W17" s="101">
        <f t="shared" si="6"/>
        <v>0</v>
      </c>
      <c r="X17" s="102">
        <f t="shared" si="7"/>
        <v>154.23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64">
        <v>203</v>
      </c>
      <c r="E18" s="71" t="s">
        <v>100</v>
      </c>
      <c r="F18" s="72">
        <v>151.51</v>
      </c>
      <c r="G18" s="60"/>
      <c r="H18" s="190"/>
      <c r="I18" s="228">
        <f t="shared" si="10"/>
        <v>151.51</v>
      </c>
      <c r="J18" s="217"/>
      <c r="L18" s="63">
        <f t="shared" si="2"/>
        <v>151.51</v>
      </c>
      <c r="N18" s="171">
        <f t="shared" si="11"/>
        <v>9</v>
      </c>
      <c r="O18" s="94" t="s">
        <v>36</v>
      </c>
      <c r="P18" s="173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203</v>
      </c>
      <c r="U18" s="99" t="str">
        <f t="shared" si="4"/>
        <v>18.05.2021</v>
      </c>
      <c r="V18" s="100">
        <f t="shared" si="5"/>
        <v>151.51</v>
      </c>
      <c r="W18" s="101">
        <f t="shared" si="6"/>
        <v>0</v>
      </c>
      <c r="X18" s="102">
        <f t="shared" si="7"/>
        <v>151.51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/>
      <c r="D19" s="64">
        <v>205</v>
      </c>
      <c r="E19" s="71" t="s">
        <v>100</v>
      </c>
      <c r="F19" s="72">
        <v>354.17</v>
      </c>
      <c r="G19" s="60"/>
      <c r="H19" s="190"/>
      <c r="I19" s="228">
        <f t="shared" si="10"/>
        <v>354.17</v>
      </c>
      <c r="J19" s="217"/>
      <c r="L19" s="63">
        <f t="shared" si="2"/>
        <v>354.17</v>
      </c>
      <c r="N19" s="171">
        <f t="shared" si="11"/>
        <v>10</v>
      </c>
      <c r="O19" s="94" t="s">
        <v>36</v>
      </c>
      <c r="P19" s="173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205</v>
      </c>
      <c r="U19" s="99" t="str">
        <f t="shared" si="4"/>
        <v>18.05.2021</v>
      </c>
      <c r="V19" s="100">
        <f t="shared" si="5"/>
        <v>354.17</v>
      </c>
      <c r="W19" s="101">
        <f t="shared" si="6"/>
        <v>0</v>
      </c>
      <c r="X19" s="102">
        <f t="shared" si="7"/>
        <v>354.17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70">
        <v>186</v>
      </c>
      <c r="E20" s="71" t="s">
        <v>100</v>
      </c>
      <c r="F20" s="65">
        <v>14.22</v>
      </c>
      <c r="G20" s="60"/>
      <c r="H20" s="190"/>
      <c r="I20" s="228">
        <f t="shared" si="10"/>
        <v>14.22</v>
      </c>
      <c r="J20" s="217"/>
      <c r="L20" s="63">
        <f t="shared" si="2"/>
        <v>14.22</v>
      </c>
      <c r="N20" s="171">
        <f t="shared" si="11"/>
        <v>11</v>
      </c>
      <c r="O20" s="94" t="s">
        <v>36</v>
      </c>
      <c r="P20" s="173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186</v>
      </c>
      <c r="U20" s="99" t="str">
        <f t="shared" si="4"/>
        <v>18.05.2021</v>
      </c>
      <c r="V20" s="100">
        <f t="shared" si="5"/>
        <v>14.22</v>
      </c>
      <c r="W20" s="101">
        <f t="shared" si="6"/>
        <v>0</v>
      </c>
      <c r="X20" s="102">
        <f t="shared" si="7"/>
        <v>14.22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5">
        <f t="shared" si="0"/>
        <v>12</v>
      </c>
      <c r="B21" s="61" t="str">
        <f t="shared" si="1"/>
        <v>SPITAL JUDETEAN BAIA MARE</v>
      </c>
      <c r="C21" s="70"/>
      <c r="D21" s="70">
        <v>27</v>
      </c>
      <c r="E21" s="71" t="s">
        <v>101</v>
      </c>
      <c r="F21" s="65">
        <v>258.41</v>
      </c>
      <c r="G21" s="60"/>
      <c r="H21" s="190"/>
      <c r="I21" s="228">
        <f t="shared" si="10"/>
        <v>258.41</v>
      </c>
      <c r="J21" s="217"/>
      <c r="L21" s="63">
        <f t="shared" si="2"/>
        <v>258.41</v>
      </c>
      <c r="N21" s="171">
        <f t="shared" si="11"/>
        <v>12</v>
      </c>
      <c r="O21" s="94" t="s">
        <v>36</v>
      </c>
      <c r="P21" s="173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27</v>
      </c>
      <c r="U21" s="99" t="str">
        <f t="shared" si="4"/>
        <v>19.05.2021</v>
      </c>
      <c r="V21" s="100">
        <f t="shared" si="5"/>
        <v>258.41</v>
      </c>
      <c r="W21" s="101">
        <f t="shared" si="6"/>
        <v>0</v>
      </c>
      <c r="X21" s="102">
        <f t="shared" si="7"/>
        <v>258.41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64">
        <v>1172</v>
      </c>
      <c r="E22" s="71" t="s">
        <v>101</v>
      </c>
      <c r="F22" s="72">
        <v>260.13</v>
      </c>
      <c r="G22" s="60"/>
      <c r="H22" s="190"/>
      <c r="I22" s="228">
        <f t="shared" si="10"/>
        <v>260.13</v>
      </c>
      <c r="J22" s="217"/>
      <c r="L22" s="63">
        <f t="shared" si="2"/>
        <v>260.13</v>
      </c>
      <c r="N22" s="171">
        <f t="shared" si="11"/>
        <v>13</v>
      </c>
      <c r="O22" s="94" t="s">
        <v>36</v>
      </c>
      <c r="P22" s="173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1172</v>
      </c>
      <c r="U22" s="99" t="str">
        <f t="shared" si="4"/>
        <v>19.05.2021</v>
      </c>
      <c r="V22" s="100">
        <f t="shared" si="5"/>
        <v>260.13</v>
      </c>
      <c r="W22" s="101">
        <f t="shared" si="6"/>
        <v>0</v>
      </c>
      <c r="X22" s="102">
        <f t="shared" si="7"/>
        <v>260.13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5">
        <f t="shared" si="0"/>
        <v>14</v>
      </c>
      <c r="B23" s="61" t="str">
        <f t="shared" si="1"/>
        <v>SPITAL JUDETEAN BAIA MARE</v>
      </c>
      <c r="C23" s="70"/>
      <c r="D23" s="64">
        <v>111</v>
      </c>
      <c r="E23" s="71" t="s">
        <v>101</v>
      </c>
      <c r="F23" s="72">
        <v>53.03</v>
      </c>
      <c r="G23" s="60"/>
      <c r="H23" s="190"/>
      <c r="I23" s="228">
        <f t="shared" si="10"/>
        <v>53.03</v>
      </c>
      <c r="J23" s="217"/>
      <c r="L23" s="63">
        <f t="shared" si="2"/>
        <v>53.03</v>
      </c>
      <c r="N23" s="171">
        <f t="shared" si="11"/>
        <v>14</v>
      </c>
      <c r="O23" s="94" t="s">
        <v>36</v>
      </c>
      <c r="P23" s="173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111</v>
      </c>
      <c r="U23" s="99" t="str">
        <f t="shared" si="4"/>
        <v>19.05.2021</v>
      </c>
      <c r="V23" s="100">
        <f t="shared" si="5"/>
        <v>53.03</v>
      </c>
      <c r="W23" s="101">
        <f t="shared" si="6"/>
        <v>0</v>
      </c>
      <c r="X23" s="102">
        <f t="shared" si="7"/>
        <v>53.03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5">
        <f t="shared" si="0"/>
        <v>15</v>
      </c>
      <c r="B24" s="61" t="str">
        <f t="shared" si="1"/>
        <v>SPITAL JUDETEAN BAIA MARE</v>
      </c>
      <c r="C24" s="70"/>
      <c r="D24" s="70">
        <v>206</v>
      </c>
      <c r="E24" s="71" t="s">
        <v>101</v>
      </c>
      <c r="F24" s="65">
        <v>107.26</v>
      </c>
      <c r="G24" s="60"/>
      <c r="H24" s="190"/>
      <c r="I24" s="228">
        <f t="shared" si="10"/>
        <v>107.26</v>
      </c>
      <c r="J24" s="217"/>
      <c r="L24" s="63">
        <f t="shared" si="2"/>
        <v>107.26</v>
      </c>
      <c r="N24" s="171">
        <f t="shared" si="11"/>
        <v>15</v>
      </c>
      <c r="O24" s="94" t="s">
        <v>36</v>
      </c>
      <c r="P24" s="173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206</v>
      </c>
      <c r="U24" s="99" t="str">
        <f t="shared" si="4"/>
        <v>19.05.2021</v>
      </c>
      <c r="V24" s="100">
        <f t="shared" si="5"/>
        <v>107.26</v>
      </c>
      <c r="W24" s="101">
        <f t="shared" si="6"/>
        <v>0</v>
      </c>
      <c r="X24" s="102">
        <f t="shared" si="7"/>
        <v>107.26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5">
        <f t="shared" si="0"/>
        <v>16</v>
      </c>
      <c r="B25" s="61" t="str">
        <f t="shared" si="1"/>
        <v>SPITAL JUDETEAN BAIA MARE</v>
      </c>
      <c r="C25" s="70"/>
      <c r="D25" s="64">
        <v>125</v>
      </c>
      <c r="E25" s="71" t="s">
        <v>101</v>
      </c>
      <c r="F25" s="65">
        <v>11.93</v>
      </c>
      <c r="G25" s="60"/>
      <c r="H25" s="190"/>
      <c r="I25" s="228">
        <f t="shared" si="10"/>
        <v>11.93</v>
      </c>
      <c r="J25" s="217"/>
      <c r="L25" s="63">
        <f t="shared" si="2"/>
        <v>11.93</v>
      </c>
      <c r="N25" s="171">
        <f t="shared" si="11"/>
        <v>16</v>
      </c>
      <c r="O25" s="94" t="s">
        <v>36</v>
      </c>
      <c r="P25" s="173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125</v>
      </c>
      <c r="U25" s="99" t="str">
        <f t="shared" si="4"/>
        <v>19.05.2021</v>
      </c>
      <c r="V25" s="100">
        <f t="shared" si="5"/>
        <v>11.93</v>
      </c>
      <c r="W25" s="101">
        <f t="shared" si="6"/>
        <v>0</v>
      </c>
      <c r="X25" s="102">
        <f t="shared" si="7"/>
        <v>11.93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5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207</v>
      </c>
      <c r="E26" s="71" t="s">
        <v>102</v>
      </c>
      <c r="F26" s="72">
        <v>50.22</v>
      </c>
      <c r="G26" s="60"/>
      <c r="H26" s="190"/>
      <c r="I26" s="228">
        <f t="shared" si="10"/>
        <v>50.22</v>
      </c>
      <c r="J26" s="217"/>
      <c r="L26" s="63">
        <f aca="true" t="shared" si="14" ref="L26:L47">F26</f>
        <v>50.22</v>
      </c>
      <c r="N26" s="171">
        <f t="shared" si="11"/>
        <v>17</v>
      </c>
      <c r="O26" s="94" t="s">
        <v>36</v>
      </c>
      <c r="P26" s="173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207</v>
      </c>
      <c r="U26" s="99" t="str">
        <f aca="true" t="shared" si="16" ref="U26:U43">IF(E26=0,"0",E26)</f>
        <v>20.05.2021</v>
      </c>
      <c r="V26" s="100">
        <f aca="true" t="shared" si="17" ref="V26:V43">F26</f>
        <v>50.22</v>
      </c>
      <c r="W26" s="101">
        <f aca="true" t="shared" si="18" ref="W26:W43">V26-X26</f>
        <v>0</v>
      </c>
      <c r="X26" s="102">
        <f aca="true" t="shared" si="19" ref="X26:X43">I26</f>
        <v>50.22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5">
        <f t="shared" si="12"/>
        <v>18</v>
      </c>
      <c r="B27" s="61" t="str">
        <f t="shared" si="13"/>
        <v>SPITAL JUDETEAN BAIA MARE</v>
      </c>
      <c r="C27" s="70"/>
      <c r="D27" s="64">
        <v>208</v>
      </c>
      <c r="E27" s="71" t="s">
        <v>102</v>
      </c>
      <c r="F27" s="65">
        <v>191.71</v>
      </c>
      <c r="G27" s="60"/>
      <c r="H27" s="190"/>
      <c r="I27" s="228">
        <f t="shared" si="10"/>
        <v>191.71</v>
      </c>
      <c r="J27" s="217"/>
      <c r="L27" s="63">
        <f t="shared" si="14"/>
        <v>191.71</v>
      </c>
      <c r="N27" s="171">
        <f t="shared" si="11"/>
        <v>18</v>
      </c>
      <c r="O27" s="94" t="s">
        <v>36</v>
      </c>
      <c r="P27" s="173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208</v>
      </c>
      <c r="U27" s="99" t="str">
        <f t="shared" si="16"/>
        <v>20.05.2021</v>
      </c>
      <c r="V27" s="100">
        <f t="shared" si="17"/>
        <v>191.71</v>
      </c>
      <c r="W27" s="101">
        <f t="shared" si="18"/>
        <v>0</v>
      </c>
      <c r="X27" s="102">
        <f t="shared" si="19"/>
        <v>191.71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5">
        <f t="shared" si="12"/>
        <v>19</v>
      </c>
      <c r="B28" s="61" t="str">
        <f t="shared" si="13"/>
        <v>SPITAL JUDETEAN BAIA MARE</v>
      </c>
      <c r="C28" s="70"/>
      <c r="D28" s="64">
        <v>189</v>
      </c>
      <c r="E28" s="71" t="s">
        <v>102</v>
      </c>
      <c r="F28" s="65">
        <v>30.9</v>
      </c>
      <c r="G28" s="60"/>
      <c r="H28" s="190"/>
      <c r="I28" s="228">
        <f t="shared" si="10"/>
        <v>30.9</v>
      </c>
      <c r="J28" s="217"/>
      <c r="L28" s="63">
        <f t="shared" si="14"/>
        <v>30.9</v>
      </c>
      <c r="N28" s="171">
        <f t="shared" si="11"/>
        <v>19</v>
      </c>
      <c r="O28" s="94" t="s">
        <v>36</v>
      </c>
      <c r="P28" s="173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189</v>
      </c>
      <c r="U28" s="99" t="str">
        <f t="shared" si="16"/>
        <v>20.05.2021</v>
      </c>
      <c r="V28" s="100">
        <f t="shared" si="17"/>
        <v>30.9</v>
      </c>
      <c r="W28" s="101">
        <f t="shared" si="18"/>
        <v>0</v>
      </c>
      <c r="X28" s="102">
        <f t="shared" si="19"/>
        <v>30.9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5">
        <f t="shared" si="12"/>
        <v>20</v>
      </c>
      <c r="B29" s="61" t="str">
        <f t="shared" si="13"/>
        <v>SPITAL JUDETEAN BAIA MARE</v>
      </c>
      <c r="C29" s="70"/>
      <c r="D29" s="64">
        <v>192</v>
      </c>
      <c r="E29" s="71" t="s">
        <v>103</v>
      </c>
      <c r="F29" s="65">
        <v>168.26</v>
      </c>
      <c r="G29" s="60"/>
      <c r="H29" s="190"/>
      <c r="I29" s="228">
        <f t="shared" si="10"/>
        <v>168.26</v>
      </c>
      <c r="J29" s="217"/>
      <c r="L29" s="63">
        <f t="shared" si="14"/>
        <v>168.26</v>
      </c>
      <c r="N29" s="171">
        <f t="shared" si="11"/>
        <v>20</v>
      </c>
      <c r="O29" s="94" t="s">
        <v>36</v>
      </c>
      <c r="P29" s="173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192</v>
      </c>
      <c r="U29" s="99" t="str">
        <f t="shared" si="16"/>
        <v>21.05.2021</v>
      </c>
      <c r="V29" s="100">
        <f t="shared" si="17"/>
        <v>168.26</v>
      </c>
      <c r="W29" s="101">
        <f t="shared" si="18"/>
        <v>0</v>
      </c>
      <c r="X29" s="102">
        <f t="shared" si="19"/>
        <v>168.26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5">
        <f t="shared" si="12"/>
        <v>21</v>
      </c>
      <c r="B30" s="61" t="str">
        <f t="shared" si="13"/>
        <v>SPITAL JUDETEAN BAIA MARE</v>
      </c>
      <c r="C30" s="70"/>
      <c r="D30" s="64">
        <v>1179</v>
      </c>
      <c r="E30" s="71" t="s">
        <v>92</v>
      </c>
      <c r="F30" s="72">
        <v>83.69</v>
      </c>
      <c r="G30" s="60"/>
      <c r="H30" s="190"/>
      <c r="I30" s="228">
        <f t="shared" si="10"/>
        <v>83.69</v>
      </c>
      <c r="J30" s="217"/>
      <c r="L30" s="63">
        <f t="shared" si="14"/>
        <v>83.69</v>
      </c>
      <c r="N30" s="171">
        <f t="shared" si="11"/>
        <v>21</v>
      </c>
      <c r="O30" s="94" t="s">
        <v>36</v>
      </c>
      <c r="P30" s="173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1179</v>
      </c>
      <c r="U30" s="99" t="str">
        <f t="shared" si="16"/>
        <v>24.05.2021</v>
      </c>
      <c r="V30" s="100">
        <f t="shared" si="17"/>
        <v>83.69</v>
      </c>
      <c r="W30" s="101">
        <f t="shared" si="18"/>
        <v>0</v>
      </c>
      <c r="X30" s="102">
        <f t="shared" si="19"/>
        <v>83.69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5">
        <f t="shared" si="12"/>
        <v>22</v>
      </c>
      <c r="B31" s="61" t="str">
        <f t="shared" si="13"/>
        <v>SPITAL JUDETEAN BAIA MARE</v>
      </c>
      <c r="C31" s="70"/>
      <c r="D31" s="64">
        <v>197</v>
      </c>
      <c r="E31" s="71" t="s">
        <v>92</v>
      </c>
      <c r="F31" s="65">
        <v>51.07</v>
      </c>
      <c r="G31" s="60"/>
      <c r="H31" s="190"/>
      <c r="I31" s="228">
        <f t="shared" si="10"/>
        <v>51.07</v>
      </c>
      <c r="J31" s="217"/>
      <c r="L31" s="63">
        <f t="shared" si="14"/>
        <v>51.07</v>
      </c>
      <c r="N31" s="171">
        <f t="shared" si="11"/>
        <v>22</v>
      </c>
      <c r="O31" s="94" t="s">
        <v>36</v>
      </c>
      <c r="P31" s="173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197</v>
      </c>
      <c r="U31" s="99" t="str">
        <f t="shared" si="16"/>
        <v>24.05.2021</v>
      </c>
      <c r="V31" s="100">
        <f t="shared" si="17"/>
        <v>51.07</v>
      </c>
      <c r="W31" s="101">
        <f t="shared" si="18"/>
        <v>0</v>
      </c>
      <c r="X31" s="102">
        <f t="shared" si="19"/>
        <v>51.07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5">
        <f t="shared" si="12"/>
        <v>23</v>
      </c>
      <c r="B32" s="61" t="str">
        <f t="shared" si="13"/>
        <v>SPITAL JUDETEAN BAIA MARE</v>
      </c>
      <c r="C32" s="70"/>
      <c r="D32" s="64">
        <v>198</v>
      </c>
      <c r="E32" s="71" t="s">
        <v>92</v>
      </c>
      <c r="F32" s="72">
        <v>98.16</v>
      </c>
      <c r="G32" s="60"/>
      <c r="H32" s="190"/>
      <c r="I32" s="228">
        <f t="shared" si="10"/>
        <v>98.16</v>
      </c>
      <c r="J32" s="217"/>
      <c r="L32" s="63">
        <f t="shared" si="14"/>
        <v>98.16</v>
      </c>
      <c r="N32" s="171">
        <f t="shared" si="11"/>
        <v>23</v>
      </c>
      <c r="O32" s="94" t="s">
        <v>36</v>
      </c>
      <c r="P32" s="173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198</v>
      </c>
      <c r="U32" s="99" t="str">
        <f t="shared" si="16"/>
        <v>24.05.2021</v>
      </c>
      <c r="V32" s="100">
        <f t="shared" si="17"/>
        <v>98.16</v>
      </c>
      <c r="W32" s="101">
        <f t="shared" si="18"/>
        <v>0</v>
      </c>
      <c r="X32" s="102">
        <f t="shared" si="19"/>
        <v>98.16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5">
        <f t="shared" si="12"/>
        <v>24</v>
      </c>
      <c r="B33" s="61" t="str">
        <f t="shared" si="13"/>
        <v>SPITAL JUDETEAN BAIA MARE</v>
      </c>
      <c r="C33" s="70"/>
      <c r="D33" s="70">
        <v>896</v>
      </c>
      <c r="E33" s="71" t="s">
        <v>92</v>
      </c>
      <c r="F33" s="72">
        <v>33.34</v>
      </c>
      <c r="G33" s="60"/>
      <c r="H33" s="190"/>
      <c r="I33" s="228">
        <f t="shared" si="10"/>
        <v>33.34</v>
      </c>
      <c r="J33" s="217"/>
      <c r="L33" s="63">
        <f t="shared" si="14"/>
        <v>33.34</v>
      </c>
      <c r="N33" s="171">
        <f t="shared" si="11"/>
        <v>24</v>
      </c>
      <c r="O33" s="94" t="s">
        <v>36</v>
      </c>
      <c r="P33" s="173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896</v>
      </c>
      <c r="U33" s="99" t="str">
        <f t="shared" si="16"/>
        <v>24.05.2021</v>
      </c>
      <c r="V33" s="100">
        <f t="shared" si="17"/>
        <v>33.34</v>
      </c>
      <c r="W33" s="101">
        <f t="shared" si="18"/>
        <v>0</v>
      </c>
      <c r="X33" s="102">
        <f t="shared" si="19"/>
        <v>33.34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5">
        <f t="shared" si="12"/>
        <v>25</v>
      </c>
      <c r="B34" s="61" t="str">
        <f t="shared" si="13"/>
        <v>SPITAL JUDETEAN BAIA MARE</v>
      </c>
      <c r="C34" s="70"/>
      <c r="D34" s="70">
        <v>895</v>
      </c>
      <c r="E34" s="71" t="s">
        <v>92</v>
      </c>
      <c r="F34" s="72">
        <v>15.46</v>
      </c>
      <c r="G34" s="60"/>
      <c r="H34" s="190"/>
      <c r="I34" s="228">
        <f t="shared" si="10"/>
        <v>15.46</v>
      </c>
      <c r="J34" s="217"/>
      <c r="L34" s="63">
        <f t="shared" si="14"/>
        <v>15.46</v>
      </c>
      <c r="N34" s="171">
        <f t="shared" si="11"/>
        <v>25</v>
      </c>
      <c r="O34" s="94" t="s">
        <v>36</v>
      </c>
      <c r="P34" s="173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895</v>
      </c>
      <c r="U34" s="99" t="str">
        <f t="shared" si="16"/>
        <v>24.05.2021</v>
      </c>
      <c r="V34" s="100">
        <f t="shared" si="17"/>
        <v>15.46</v>
      </c>
      <c r="W34" s="101">
        <f t="shared" si="18"/>
        <v>0</v>
      </c>
      <c r="X34" s="102">
        <f t="shared" si="19"/>
        <v>15.46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5">
        <f t="shared" si="12"/>
        <v>26</v>
      </c>
      <c r="B35" s="61" t="str">
        <f t="shared" si="13"/>
        <v>SPITAL JUDETEAN BAIA MARE</v>
      </c>
      <c r="C35" s="70"/>
      <c r="D35" s="70">
        <v>1178</v>
      </c>
      <c r="E35" s="71" t="s">
        <v>92</v>
      </c>
      <c r="F35" s="65">
        <v>86.91</v>
      </c>
      <c r="G35" s="60"/>
      <c r="H35" s="190"/>
      <c r="I35" s="228">
        <f t="shared" si="10"/>
        <v>86.91</v>
      </c>
      <c r="J35" s="217"/>
      <c r="L35" s="63">
        <f t="shared" si="14"/>
        <v>86.91</v>
      </c>
      <c r="N35" s="171">
        <f t="shared" si="11"/>
        <v>26</v>
      </c>
      <c r="O35" s="94" t="s">
        <v>36</v>
      </c>
      <c r="P35" s="173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1178</v>
      </c>
      <c r="U35" s="99" t="str">
        <f t="shared" si="16"/>
        <v>24.05.2021</v>
      </c>
      <c r="V35" s="100">
        <f t="shared" si="17"/>
        <v>86.91</v>
      </c>
      <c r="W35" s="101">
        <f t="shared" si="18"/>
        <v>0</v>
      </c>
      <c r="X35" s="102">
        <f t="shared" si="19"/>
        <v>86.91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5">
        <f t="shared" si="12"/>
        <v>27</v>
      </c>
      <c r="B36" s="61" t="str">
        <f t="shared" si="13"/>
        <v>SPITAL JUDETEAN BAIA MARE</v>
      </c>
      <c r="C36" s="70"/>
      <c r="D36" s="70">
        <v>209</v>
      </c>
      <c r="E36" s="71" t="s">
        <v>92</v>
      </c>
      <c r="F36" s="65">
        <v>138.98</v>
      </c>
      <c r="G36" s="60"/>
      <c r="H36" s="190"/>
      <c r="I36" s="228">
        <f t="shared" si="10"/>
        <v>138.98</v>
      </c>
      <c r="J36" s="217"/>
      <c r="L36" s="63">
        <f t="shared" si="14"/>
        <v>138.98</v>
      </c>
      <c r="N36" s="171">
        <f t="shared" si="11"/>
        <v>27</v>
      </c>
      <c r="O36" s="94" t="s">
        <v>36</v>
      </c>
      <c r="P36" s="173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209</v>
      </c>
      <c r="U36" s="99" t="str">
        <f t="shared" si="16"/>
        <v>24.05.2021</v>
      </c>
      <c r="V36" s="100">
        <f t="shared" si="17"/>
        <v>138.98</v>
      </c>
      <c r="W36" s="101">
        <f t="shared" si="18"/>
        <v>0</v>
      </c>
      <c r="X36" s="102">
        <f t="shared" si="19"/>
        <v>138.98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5">
        <f t="shared" si="12"/>
        <v>28</v>
      </c>
      <c r="B37" s="61" t="str">
        <f t="shared" si="13"/>
        <v>SPITAL JUDETEAN BAIA MARE</v>
      </c>
      <c r="C37" s="70"/>
      <c r="D37" s="70">
        <v>210</v>
      </c>
      <c r="E37" s="71" t="s">
        <v>93</v>
      </c>
      <c r="F37" s="65">
        <v>55.31</v>
      </c>
      <c r="G37" s="60"/>
      <c r="H37" s="190"/>
      <c r="I37" s="228">
        <f t="shared" si="10"/>
        <v>55.31</v>
      </c>
      <c r="J37" s="217"/>
      <c r="L37" s="63">
        <f t="shared" si="14"/>
        <v>55.31</v>
      </c>
      <c r="N37" s="171">
        <f t="shared" si="11"/>
        <v>28</v>
      </c>
      <c r="O37" s="94" t="s">
        <v>36</v>
      </c>
      <c r="P37" s="173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210</v>
      </c>
      <c r="U37" s="99" t="str">
        <f t="shared" si="16"/>
        <v>25.05.2021</v>
      </c>
      <c r="V37" s="100">
        <f t="shared" si="17"/>
        <v>55.31</v>
      </c>
      <c r="W37" s="101">
        <f t="shared" si="18"/>
        <v>0</v>
      </c>
      <c r="X37" s="102">
        <f t="shared" si="19"/>
        <v>55.31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5">
        <f t="shared" si="12"/>
        <v>29</v>
      </c>
      <c r="B38" s="61" t="str">
        <f t="shared" si="13"/>
        <v>SPITAL JUDETEAN BAIA MARE</v>
      </c>
      <c r="C38" s="70"/>
      <c r="D38" s="70">
        <v>212</v>
      </c>
      <c r="E38" s="71" t="s">
        <v>93</v>
      </c>
      <c r="F38" s="65">
        <v>110.48</v>
      </c>
      <c r="G38" s="60"/>
      <c r="H38" s="190"/>
      <c r="I38" s="228">
        <f t="shared" si="10"/>
        <v>110.48</v>
      </c>
      <c r="J38" s="217"/>
      <c r="L38" s="63">
        <f t="shared" si="14"/>
        <v>110.48</v>
      </c>
      <c r="N38" s="171">
        <f t="shared" si="11"/>
        <v>29</v>
      </c>
      <c r="O38" s="94" t="s">
        <v>36</v>
      </c>
      <c r="P38" s="173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212</v>
      </c>
      <c r="U38" s="99" t="str">
        <f t="shared" si="16"/>
        <v>25.05.2021</v>
      </c>
      <c r="V38" s="100">
        <f t="shared" si="17"/>
        <v>110.48</v>
      </c>
      <c r="W38" s="101">
        <f t="shared" si="18"/>
        <v>0</v>
      </c>
      <c r="X38" s="102">
        <f t="shared" si="19"/>
        <v>110.48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5">
        <f t="shared" si="12"/>
        <v>30</v>
      </c>
      <c r="B39" s="61" t="str">
        <f t="shared" si="13"/>
        <v>SPITAL JUDETEAN BAIA MARE</v>
      </c>
      <c r="C39" s="70"/>
      <c r="D39" s="70">
        <v>37</v>
      </c>
      <c r="E39" s="71" t="s">
        <v>93</v>
      </c>
      <c r="F39" s="65">
        <v>8.09</v>
      </c>
      <c r="G39" s="60"/>
      <c r="H39" s="190"/>
      <c r="I39" s="228">
        <f t="shared" si="10"/>
        <v>8.09</v>
      </c>
      <c r="J39" s="217"/>
      <c r="L39" s="63">
        <f t="shared" si="14"/>
        <v>8.09</v>
      </c>
      <c r="N39" s="171">
        <f t="shared" si="11"/>
        <v>30</v>
      </c>
      <c r="O39" s="94" t="s">
        <v>36</v>
      </c>
      <c r="P39" s="173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37</v>
      </c>
      <c r="U39" s="99" t="str">
        <f t="shared" si="16"/>
        <v>25.05.2021</v>
      </c>
      <c r="V39" s="100">
        <f t="shared" si="17"/>
        <v>8.09</v>
      </c>
      <c r="W39" s="101">
        <f t="shared" si="18"/>
        <v>0</v>
      </c>
      <c r="X39" s="102">
        <f t="shared" si="19"/>
        <v>8.09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5">
        <f t="shared" si="12"/>
        <v>31</v>
      </c>
      <c r="B40" s="61" t="str">
        <f t="shared" si="13"/>
        <v>SPITAL JUDETEAN BAIA MARE</v>
      </c>
      <c r="C40" s="70"/>
      <c r="D40" s="70">
        <v>36</v>
      </c>
      <c r="E40" s="71" t="s">
        <v>93</v>
      </c>
      <c r="F40" s="65">
        <v>36.7</v>
      </c>
      <c r="G40" s="60"/>
      <c r="H40" s="190"/>
      <c r="I40" s="228">
        <f t="shared" si="10"/>
        <v>36.7</v>
      </c>
      <c r="J40" s="217"/>
      <c r="L40" s="63">
        <f t="shared" si="14"/>
        <v>36.7</v>
      </c>
      <c r="N40" s="171">
        <f t="shared" si="11"/>
        <v>31</v>
      </c>
      <c r="O40" s="94" t="s">
        <v>36</v>
      </c>
      <c r="P40" s="173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36</v>
      </c>
      <c r="U40" s="99" t="str">
        <f t="shared" si="16"/>
        <v>25.05.2021</v>
      </c>
      <c r="V40" s="100">
        <f t="shared" si="17"/>
        <v>36.7</v>
      </c>
      <c r="W40" s="101">
        <f t="shared" si="18"/>
        <v>0</v>
      </c>
      <c r="X40" s="102">
        <f t="shared" si="19"/>
        <v>36.7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5">
        <f t="shared" si="12"/>
        <v>32</v>
      </c>
      <c r="B41" s="61" t="str">
        <f t="shared" si="13"/>
        <v>SPITAL JUDETEAN BAIA MARE</v>
      </c>
      <c r="C41" s="70"/>
      <c r="D41" s="70">
        <v>1328</v>
      </c>
      <c r="E41" s="71" t="s">
        <v>93</v>
      </c>
      <c r="F41" s="65">
        <v>160.36</v>
      </c>
      <c r="G41" s="60"/>
      <c r="H41" s="190"/>
      <c r="I41" s="228">
        <f t="shared" si="10"/>
        <v>160.36</v>
      </c>
      <c r="J41" s="217"/>
      <c r="L41" s="63">
        <f t="shared" si="14"/>
        <v>160.36</v>
      </c>
      <c r="N41" s="171">
        <f t="shared" si="11"/>
        <v>32</v>
      </c>
      <c r="O41" s="94" t="s">
        <v>36</v>
      </c>
      <c r="P41" s="173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1328</v>
      </c>
      <c r="U41" s="99" t="str">
        <f t="shared" si="16"/>
        <v>25.05.2021</v>
      </c>
      <c r="V41" s="100">
        <f t="shared" si="17"/>
        <v>160.36</v>
      </c>
      <c r="W41" s="101">
        <f t="shared" si="18"/>
        <v>0</v>
      </c>
      <c r="X41" s="102">
        <f t="shared" si="19"/>
        <v>160.36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5">
        <f t="shared" si="12"/>
        <v>33</v>
      </c>
      <c r="B42" s="61" t="str">
        <f t="shared" si="13"/>
        <v>SPITAL JUDETEAN BAIA MARE</v>
      </c>
      <c r="C42" s="70"/>
      <c r="D42" s="70">
        <v>2070</v>
      </c>
      <c r="E42" s="71" t="s">
        <v>94</v>
      </c>
      <c r="F42" s="127">
        <v>47.63</v>
      </c>
      <c r="G42" s="60"/>
      <c r="H42" s="190"/>
      <c r="I42" s="228">
        <f t="shared" si="10"/>
        <v>47.63</v>
      </c>
      <c r="J42" s="217"/>
      <c r="L42" s="63">
        <f t="shared" si="14"/>
        <v>47.63</v>
      </c>
      <c r="N42" s="171">
        <f t="shared" si="11"/>
        <v>33</v>
      </c>
      <c r="O42" s="94" t="s">
        <v>36</v>
      </c>
      <c r="P42" s="173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2070</v>
      </c>
      <c r="U42" s="99" t="str">
        <f t="shared" si="16"/>
        <v>26.05.2021</v>
      </c>
      <c r="V42" s="100">
        <f t="shared" si="17"/>
        <v>47.63</v>
      </c>
      <c r="W42" s="101">
        <f t="shared" si="18"/>
        <v>0</v>
      </c>
      <c r="X42" s="102">
        <f t="shared" si="19"/>
        <v>47.63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5">
        <f t="shared" si="12"/>
        <v>34</v>
      </c>
      <c r="B43" s="61" t="str">
        <f t="shared" si="13"/>
        <v>SPITAL JUDETEAN BAIA MARE</v>
      </c>
      <c r="C43" s="70"/>
      <c r="D43" s="70">
        <v>2585</v>
      </c>
      <c r="E43" s="71" t="s">
        <v>94</v>
      </c>
      <c r="F43" s="65">
        <v>63.64</v>
      </c>
      <c r="G43" s="60"/>
      <c r="H43" s="190"/>
      <c r="I43" s="228">
        <f t="shared" si="10"/>
        <v>63.64</v>
      </c>
      <c r="J43" s="217"/>
      <c r="L43" s="63">
        <f t="shared" si="14"/>
        <v>63.64</v>
      </c>
      <c r="N43" s="171">
        <f t="shared" si="11"/>
        <v>34</v>
      </c>
      <c r="O43" s="94" t="s">
        <v>36</v>
      </c>
      <c r="P43" s="173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2585</v>
      </c>
      <c r="U43" s="99" t="str">
        <f t="shared" si="16"/>
        <v>26.05.2021</v>
      </c>
      <c r="V43" s="100">
        <f t="shared" si="17"/>
        <v>63.64</v>
      </c>
      <c r="W43" s="101">
        <f t="shared" si="18"/>
        <v>0</v>
      </c>
      <c r="X43" s="102">
        <f t="shared" si="19"/>
        <v>63.64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5">
        <f t="shared" si="12"/>
        <v>35</v>
      </c>
      <c r="B44" s="61" t="str">
        <f t="shared" si="13"/>
        <v>SPITAL JUDETEAN BAIA MARE</v>
      </c>
      <c r="C44" s="70"/>
      <c r="D44" s="70">
        <v>204</v>
      </c>
      <c r="E44" s="71" t="s">
        <v>94</v>
      </c>
      <c r="F44" s="65">
        <v>50.83</v>
      </c>
      <c r="G44" s="60"/>
      <c r="H44" s="190"/>
      <c r="I44" s="228">
        <f t="shared" si="10"/>
        <v>50.83</v>
      </c>
      <c r="J44" s="217"/>
      <c r="L44" s="63">
        <f t="shared" si="14"/>
        <v>50.83</v>
      </c>
      <c r="N44" s="171">
        <f t="shared" si="11"/>
        <v>35</v>
      </c>
      <c r="O44" s="94" t="s">
        <v>36</v>
      </c>
      <c r="P44" s="173" t="s">
        <v>37</v>
      </c>
      <c r="Q44" s="95" t="s">
        <v>37</v>
      </c>
      <c r="R44" s="96" t="s">
        <v>48</v>
      </c>
      <c r="S44" s="97" t="s">
        <v>53</v>
      </c>
      <c r="T44" s="98">
        <f aca="true" t="shared" si="22" ref="T44:T55">D44</f>
        <v>204</v>
      </c>
      <c r="U44" s="99" t="str">
        <f aca="true" t="shared" si="23" ref="U44:U55">IF(E44=0,"0",E44)</f>
        <v>26.05.2021</v>
      </c>
      <c r="V44" s="100">
        <f aca="true" t="shared" si="24" ref="V44:V55">F44</f>
        <v>50.83</v>
      </c>
      <c r="W44" s="101">
        <f aca="true" t="shared" si="25" ref="W44:W55">V44-X44</f>
        <v>0</v>
      </c>
      <c r="X44" s="102">
        <f aca="true" t="shared" si="26" ref="X44:X55">I44</f>
        <v>50.83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5">
        <f t="shared" si="12"/>
        <v>36</v>
      </c>
      <c r="B45" s="61" t="str">
        <f t="shared" si="13"/>
        <v>SPITAL JUDETEAN BAIA MARE</v>
      </c>
      <c r="C45" s="70"/>
      <c r="D45" s="70">
        <v>209</v>
      </c>
      <c r="E45" s="71" t="s">
        <v>95</v>
      </c>
      <c r="F45" s="65">
        <v>119.65</v>
      </c>
      <c r="G45" s="60"/>
      <c r="H45" s="190"/>
      <c r="I45" s="228">
        <f t="shared" si="10"/>
        <v>119.65</v>
      </c>
      <c r="J45" s="217"/>
      <c r="L45" s="63">
        <f t="shared" si="14"/>
        <v>119.65</v>
      </c>
      <c r="N45" s="171">
        <f t="shared" si="11"/>
        <v>36</v>
      </c>
      <c r="O45" s="94" t="s">
        <v>36</v>
      </c>
      <c r="P45" s="173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209</v>
      </c>
      <c r="U45" s="99" t="str">
        <f t="shared" si="23"/>
        <v>27.05.2021</v>
      </c>
      <c r="V45" s="100">
        <f t="shared" si="24"/>
        <v>119.65</v>
      </c>
      <c r="W45" s="101">
        <f t="shared" si="25"/>
        <v>0</v>
      </c>
      <c r="X45" s="102">
        <f t="shared" si="26"/>
        <v>119.65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5">
        <f>N46</f>
        <v>37</v>
      </c>
      <c r="B46" s="61" t="str">
        <f>O46</f>
        <v>SPITAL JUDETEAN BAIA MARE</v>
      </c>
      <c r="C46" s="70"/>
      <c r="D46" s="70">
        <v>208</v>
      </c>
      <c r="E46" s="71" t="s">
        <v>95</v>
      </c>
      <c r="F46" s="72">
        <v>107.11</v>
      </c>
      <c r="G46" s="60"/>
      <c r="H46" s="190"/>
      <c r="I46" s="228">
        <f t="shared" si="10"/>
        <v>107.11</v>
      </c>
      <c r="J46" s="217"/>
      <c r="L46" s="63">
        <f>F46</f>
        <v>107.11</v>
      </c>
      <c r="N46" s="171">
        <f t="shared" si="11"/>
        <v>37</v>
      </c>
      <c r="O46" s="94" t="s">
        <v>36</v>
      </c>
      <c r="P46" s="173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208</v>
      </c>
      <c r="U46" s="99" t="str">
        <f t="shared" si="23"/>
        <v>27.05.2021</v>
      </c>
      <c r="V46" s="100">
        <f t="shared" si="24"/>
        <v>107.11</v>
      </c>
      <c r="W46" s="101">
        <f t="shared" si="25"/>
        <v>0</v>
      </c>
      <c r="X46" s="102">
        <f t="shared" si="26"/>
        <v>107.11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 t="shared" si="12"/>
        <v>38</v>
      </c>
      <c r="B47" s="61" t="str">
        <f t="shared" si="13"/>
        <v>SPITAL JUDETEAN BAIA MARE</v>
      </c>
      <c r="C47" s="70"/>
      <c r="D47" s="70">
        <v>38</v>
      </c>
      <c r="E47" s="71" t="s">
        <v>95</v>
      </c>
      <c r="F47" s="72">
        <v>129.62</v>
      </c>
      <c r="G47" s="60"/>
      <c r="H47" s="190"/>
      <c r="I47" s="228">
        <f t="shared" si="10"/>
        <v>129.62</v>
      </c>
      <c r="J47" s="217"/>
      <c r="L47" s="63">
        <f t="shared" si="14"/>
        <v>129.62</v>
      </c>
      <c r="N47" s="171">
        <f t="shared" si="11"/>
        <v>38</v>
      </c>
      <c r="O47" s="94" t="s">
        <v>36</v>
      </c>
      <c r="P47" s="173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38</v>
      </c>
      <c r="U47" s="99" t="str">
        <f t="shared" si="23"/>
        <v>27.05.2021</v>
      </c>
      <c r="V47" s="100">
        <f t="shared" si="24"/>
        <v>129.62</v>
      </c>
      <c r="W47" s="101">
        <f t="shared" si="25"/>
        <v>0</v>
      </c>
      <c r="X47" s="102">
        <f t="shared" si="26"/>
        <v>129.62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aca="true" t="shared" si="29" ref="A48:B54">N48</f>
        <v>39</v>
      </c>
      <c r="B48" s="61" t="str">
        <f t="shared" si="29"/>
        <v>SPITAL JUDETEAN BAIA MARE</v>
      </c>
      <c r="C48" s="70"/>
      <c r="D48" s="64">
        <v>2589</v>
      </c>
      <c r="E48" s="71" t="s">
        <v>95</v>
      </c>
      <c r="F48" s="72">
        <v>82.6</v>
      </c>
      <c r="G48" s="60"/>
      <c r="H48" s="190"/>
      <c r="I48" s="228">
        <f t="shared" si="10"/>
        <v>82.6</v>
      </c>
      <c r="J48" s="217"/>
      <c r="L48" s="63">
        <f aca="true" t="shared" si="30" ref="L48:L55">F48</f>
        <v>82.6</v>
      </c>
      <c r="N48" s="171">
        <f t="shared" si="11"/>
        <v>39</v>
      </c>
      <c r="O48" s="94" t="s">
        <v>36</v>
      </c>
      <c r="P48" s="173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2589</v>
      </c>
      <c r="U48" s="99" t="str">
        <f t="shared" si="23"/>
        <v>27.05.2021</v>
      </c>
      <c r="V48" s="100">
        <f t="shared" si="24"/>
        <v>82.6</v>
      </c>
      <c r="W48" s="101">
        <f t="shared" si="25"/>
        <v>0</v>
      </c>
      <c r="X48" s="102">
        <f t="shared" si="26"/>
        <v>82.6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t="shared" si="29"/>
        <v>40</v>
      </c>
      <c r="B49" s="61" t="str">
        <f t="shared" si="29"/>
        <v>SPITAL JUDETEAN BAIA MARE</v>
      </c>
      <c r="C49" s="70"/>
      <c r="D49" s="64">
        <v>215</v>
      </c>
      <c r="E49" s="71" t="s">
        <v>95</v>
      </c>
      <c r="F49" s="65">
        <v>100.91</v>
      </c>
      <c r="G49" s="60"/>
      <c r="H49" s="190"/>
      <c r="I49" s="228">
        <f t="shared" si="10"/>
        <v>100.91</v>
      </c>
      <c r="J49" s="217"/>
      <c r="L49" s="63">
        <f t="shared" si="30"/>
        <v>100.91</v>
      </c>
      <c r="N49" s="171">
        <f t="shared" si="11"/>
        <v>40</v>
      </c>
      <c r="O49" s="94" t="s">
        <v>36</v>
      </c>
      <c r="P49" s="173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215</v>
      </c>
      <c r="U49" s="99" t="str">
        <f t="shared" si="23"/>
        <v>27.05.2021</v>
      </c>
      <c r="V49" s="100">
        <f t="shared" si="24"/>
        <v>100.91</v>
      </c>
      <c r="W49" s="101">
        <f t="shared" si="25"/>
        <v>0</v>
      </c>
      <c r="X49" s="102">
        <f t="shared" si="26"/>
        <v>100.91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64">
        <v>214</v>
      </c>
      <c r="E50" s="71" t="s">
        <v>95</v>
      </c>
      <c r="F50" s="65">
        <v>34.31</v>
      </c>
      <c r="G50" s="60"/>
      <c r="H50" s="190"/>
      <c r="I50" s="228">
        <f t="shared" si="10"/>
        <v>34.31</v>
      </c>
      <c r="J50" s="217"/>
      <c r="L50" s="63">
        <f t="shared" si="30"/>
        <v>34.31</v>
      </c>
      <c r="N50" s="171">
        <f t="shared" si="11"/>
        <v>41</v>
      </c>
      <c r="O50" s="94" t="s">
        <v>36</v>
      </c>
      <c r="P50" s="173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214</v>
      </c>
      <c r="U50" s="99" t="str">
        <f t="shared" si="23"/>
        <v>27.05.2021</v>
      </c>
      <c r="V50" s="100">
        <f t="shared" si="24"/>
        <v>34.31</v>
      </c>
      <c r="W50" s="101">
        <f t="shared" si="25"/>
        <v>0</v>
      </c>
      <c r="X50" s="102">
        <f t="shared" si="26"/>
        <v>34.31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 t="shared" si="29"/>
        <v>42</v>
      </c>
      <c r="B51" s="61" t="str">
        <f t="shared" si="29"/>
        <v>SPITAL JUDETEAN BAIA MARE</v>
      </c>
      <c r="C51" s="70"/>
      <c r="D51" s="64">
        <v>216</v>
      </c>
      <c r="E51" s="71" t="s">
        <v>96</v>
      </c>
      <c r="F51" s="65">
        <v>114.65</v>
      </c>
      <c r="G51" s="60"/>
      <c r="H51" s="190"/>
      <c r="I51" s="228">
        <f t="shared" si="10"/>
        <v>114.65</v>
      </c>
      <c r="J51" s="217"/>
      <c r="L51" s="63">
        <f t="shared" si="30"/>
        <v>114.65</v>
      </c>
      <c r="N51" s="171">
        <f t="shared" si="11"/>
        <v>42</v>
      </c>
      <c r="O51" s="94" t="s">
        <v>36</v>
      </c>
      <c r="P51" s="173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216</v>
      </c>
      <c r="U51" s="99" t="str">
        <f t="shared" si="23"/>
        <v>28.05.2021</v>
      </c>
      <c r="V51" s="100">
        <f t="shared" si="24"/>
        <v>114.65</v>
      </c>
      <c r="W51" s="101">
        <f t="shared" si="25"/>
        <v>0</v>
      </c>
      <c r="X51" s="102">
        <f t="shared" si="26"/>
        <v>114.65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t="shared" si="29"/>
        <v>43</v>
      </c>
      <c r="B52" s="61" t="str">
        <f t="shared" si="29"/>
        <v>SPITAL JUDETEAN BAIA MARE</v>
      </c>
      <c r="C52" s="70"/>
      <c r="D52" s="64">
        <v>48</v>
      </c>
      <c r="E52" s="71" t="s">
        <v>96</v>
      </c>
      <c r="F52" s="65">
        <v>119.89</v>
      </c>
      <c r="G52" s="60"/>
      <c r="H52" s="190"/>
      <c r="I52" s="228">
        <f t="shared" si="10"/>
        <v>119.89</v>
      </c>
      <c r="J52" s="217"/>
      <c r="L52" s="63">
        <f t="shared" si="30"/>
        <v>119.89</v>
      </c>
      <c r="N52" s="171">
        <f t="shared" si="11"/>
        <v>43</v>
      </c>
      <c r="O52" s="94" t="s">
        <v>36</v>
      </c>
      <c r="P52" s="173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48</v>
      </c>
      <c r="U52" s="99" t="str">
        <f t="shared" si="23"/>
        <v>28.05.2021</v>
      </c>
      <c r="V52" s="100">
        <f t="shared" si="24"/>
        <v>119.89</v>
      </c>
      <c r="W52" s="101">
        <f t="shared" si="25"/>
        <v>0</v>
      </c>
      <c r="X52" s="102">
        <f t="shared" si="26"/>
        <v>119.89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5">
        <f t="shared" si="29"/>
        <v>44</v>
      </c>
      <c r="B53" s="61" t="str">
        <f t="shared" si="29"/>
        <v>SPITAL JUDETEAN BAIA MARE</v>
      </c>
      <c r="C53" s="70"/>
      <c r="D53" s="64">
        <v>213</v>
      </c>
      <c r="E53" s="71" t="s">
        <v>96</v>
      </c>
      <c r="F53" s="72">
        <v>142.32</v>
      </c>
      <c r="G53" s="60"/>
      <c r="H53" s="190"/>
      <c r="I53" s="228">
        <f t="shared" si="10"/>
        <v>142.32</v>
      </c>
      <c r="J53" s="217"/>
      <c r="L53" s="63">
        <f t="shared" si="30"/>
        <v>142.32</v>
      </c>
      <c r="N53" s="171">
        <f t="shared" si="11"/>
        <v>44</v>
      </c>
      <c r="O53" s="94" t="s">
        <v>36</v>
      </c>
      <c r="P53" s="173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213</v>
      </c>
      <c r="U53" s="99" t="str">
        <f t="shared" si="23"/>
        <v>28.05.2021</v>
      </c>
      <c r="V53" s="100">
        <f t="shared" si="24"/>
        <v>142.32</v>
      </c>
      <c r="W53" s="101">
        <f t="shared" si="25"/>
        <v>0</v>
      </c>
      <c r="X53" s="102">
        <f t="shared" si="26"/>
        <v>142.32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5">
        <f t="shared" si="29"/>
        <v>45</v>
      </c>
      <c r="B54" s="61" t="str">
        <f t="shared" si="29"/>
        <v>SPITAL JUDETEAN BAIA MARE</v>
      </c>
      <c r="C54" s="70"/>
      <c r="D54" s="70">
        <v>329</v>
      </c>
      <c r="E54" s="71" t="s">
        <v>96</v>
      </c>
      <c r="F54" s="72">
        <v>140</v>
      </c>
      <c r="G54" s="60"/>
      <c r="H54" s="190"/>
      <c r="I54" s="228">
        <f t="shared" si="10"/>
        <v>140</v>
      </c>
      <c r="J54" s="217"/>
      <c r="L54" s="63">
        <f t="shared" si="30"/>
        <v>140</v>
      </c>
      <c r="N54" s="171">
        <f t="shared" si="11"/>
        <v>45</v>
      </c>
      <c r="O54" s="94" t="s">
        <v>36</v>
      </c>
      <c r="P54" s="173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329</v>
      </c>
      <c r="U54" s="99" t="str">
        <f t="shared" si="23"/>
        <v>28.05.2021</v>
      </c>
      <c r="V54" s="100">
        <f t="shared" si="24"/>
        <v>140</v>
      </c>
      <c r="W54" s="101">
        <f t="shared" si="25"/>
        <v>0</v>
      </c>
      <c r="X54" s="102">
        <f t="shared" si="26"/>
        <v>140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5">
        <f>N55</f>
        <v>46</v>
      </c>
      <c r="B55" s="61" t="str">
        <f>O55</f>
        <v>SPITAL JUDETEAN BAIA MARE</v>
      </c>
      <c r="C55" s="70"/>
      <c r="D55" s="70">
        <v>215</v>
      </c>
      <c r="E55" s="71" t="s">
        <v>97</v>
      </c>
      <c r="F55" s="72">
        <v>138.21</v>
      </c>
      <c r="G55" s="60"/>
      <c r="H55" s="190"/>
      <c r="I55" s="228">
        <f t="shared" si="10"/>
        <v>138.21</v>
      </c>
      <c r="J55" s="217"/>
      <c r="L55" s="63">
        <f t="shared" si="30"/>
        <v>138.21</v>
      </c>
      <c r="N55" s="171">
        <f t="shared" si="11"/>
        <v>46</v>
      </c>
      <c r="O55" s="94" t="s">
        <v>36</v>
      </c>
      <c r="P55" s="173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215</v>
      </c>
      <c r="U55" s="99" t="str">
        <f t="shared" si="23"/>
        <v>31.05.2021</v>
      </c>
      <c r="V55" s="100">
        <f t="shared" si="24"/>
        <v>138.21</v>
      </c>
      <c r="W55" s="101">
        <f t="shared" si="25"/>
        <v>0</v>
      </c>
      <c r="X55" s="102">
        <f t="shared" si="26"/>
        <v>138.21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5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29</v>
      </c>
      <c r="E56" s="71" t="s">
        <v>98</v>
      </c>
      <c r="F56" s="65">
        <v>84.17</v>
      </c>
      <c r="G56" s="60"/>
      <c r="H56" s="190"/>
      <c r="I56" s="228">
        <f t="shared" si="10"/>
        <v>84.17</v>
      </c>
      <c r="J56" s="217"/>
      <c r="L56" s="63">
        <f>F56</f>
        <v>84.17</v>
      </c>
      <c r="N56" s="171">
        <f t="shared" si="11"/>
        <v>47</v>
      </c>
      <c r="O56" s="94" t="s">
        <v>36</v>
      </c>
      <c r="P56" s="173" t="s">
        <v>37</v>
      </c>
      <c r="Q56" s="95" t="s">
        <v>37</v>
      </c>
      <c r="R56" s="96" t="s">
        <v>48</v>
      </c>
      <c r="S56" s="97" t="s">
        <v>53</v>
      </c>
      <c r="T56" s="98">
        <f>D56</f>
        <v>29</v>
      </c>
      <c r="U56" s="99" t="str">
        <f>IF(E56=0,"0",E56)</f>
        <v>29.05.2021</v>
      </c>
      <c r="V56" s="100">
        <f>F56</f>
        <v>84.17</v>
      </c>
      <c r="W56" s="101">
        <f>V56-X56</f>
        <v>0</v>
      </c>
      <c r="X56" s="102">
        <f>I56</f>
        <v>84.17</v>
      </c>
      <c r="Y56" s="101">
        <f>G56+H56</f>
        <v>0</v>
      </c>
      <c r="Z56" s="103">
        <f>W56-Y56</f>
        <v>0</v>
      </c>
    </row>
    <row r="57" spans="1:26" s="35" customFormat="1" ht="12.75">
      <c r="A57" s="145">
        <f t="shared" si="31"/>
        <v>48</v>
      </c>
      <c r="B57" s="61" t="str">
        <f t="shared" si="32"/>
        <v>SPITAL JUDETEAN BAIA MARE</v>
      </c>
      <c r="C57" s="70"/>
      <c r="D57" s="70">
        <v>184</v>
      </c>
      <c r="E57" s="71" t="s">
        <v>97</v>
      </c>
      <c r="F57" s="65">
        <v>218.42</v>
      </c>
      <c r="G57" s="60"/>
      <c r="H57" s="190"/>
      <c r="I57" s="228">
        <f t="shared" si="10"/>
        <v>218.42</v>
      </c>
      <c r="J57" s="217"/>
      <c r="L57" s="63">
        <f>F57</f>
        <v>218.42</v>
      </c>
      <c r="N57" s="171">
        <f t="shared" si="11"/>
        <v>48</v>
      </c>
      <c r="O57" s="94" t="s">
        <v>36</v>
      </c>
      <c r="P57" s="173" t="s">
        <v>37</v>
      </c>
      <c r="Q57" s="95" t="s">
        <v>37</v>
      </c>
      <c r="R57" s="96" t="s">
        <v>48</v>
      </c>
      <c r="S57" s="97" t="s">
        <v>53</v>
      </c>
      <c r="T57" s="98">
        <f>D57</f>
        <v>184</v>
      </c>
      <c r="U57" s="99" t="str">
        <f>IF(E57=0,"0",E57)</f>
        <v>31.05.2021</v>
      </c>
      <c r="V57" s="100">
        <f>F57</f>
        <v>218.42</v>
      </c>
      <c r="W57" s="101">
        <f>V57-X57</f>
        <v>0</v>
      </c>
      <c r="X57" s="102">
        <f>I57</f>
        <v>218.42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1330</v>
      </c>
      <c r="E58" s="71" t="s">
        <v>98</v>
      </c>
      <c r="F58" s="65">
        <v>323.17</v>
      </c>
      <c r="G58" s="60"/>
      <c r="H58" s="190"/>
      <c r="I58" s="228">
        <f t="shared" si="10"/>
        <v>323.17</v>
      </c>
      <c r="J58" s="217"/>
      <c r="L58" s="63">
        <f>F58</f>
        <v>323.17</v>
      </c>
      <c r="N58" s="171">
        <f t="shared" si="11"/>
        <v>49</v>
      </c>
      <c r="O58" s="94" t="s">
        <v>36</v>
      </c>
      <c r="P58" s="173" t="s">
        <v>37</v>
      </c>
      <c r="Q58" s="95" t="s">
        <v>37</v>
      </c>
      <c r="R58" s="96" t="s">
        <v>48</v>
      </c>
      <c r="S58" s="97" t="s">
        <v>53</v>
      </c>
      <c r="T58" s="98">
        <f>D58</f>
        <v>1330</v>
      </c>
      <c r="U58" s="99" t="str">
        <f>IF(E58=0,"0",E58)</f>
        <v>29.05.2021</v>
      </c>
      <c r="V58" s="100">
        <f>F58</f>
        <v>323.17</v>
      </c>
      <c r="W58" s="101">
        <f>V58-X58</f>
        <v>0</v>
      </c>
      <c r="X58" s="102">
        <f>I58</f>
        <v>323.17</v>
      </c>
      <c r="Y58" s="101">
        <f>G58+H58</f>
        <v>0</v>
      </c>
      <c r="Z58" s="103">
        <f>W58-Y58</f>
        <v>0</v>
      </c>
    </row>
    <row r="59" spans="1:26" s="35" customFormat="1" ht="12.75">
      <c r="A59" s="145">
        <f t="shared" si="31"/>
        <v>50</v>
      </c>
      <c r="B59" s="61" t="str">
        <f t="shared" si="32"/>
        <v>SPITAL JUDETEAN BAIA MARE</v>
      </c>
      <c r="C59" s="70" t="s">
        <v>107</v>
      </c>
      <c r="D59" s="70">
        <v>210</v>
      </c>
      <c r="E59" s="71" t="s">
        <v>96</v>
      </c>
      <c r="F59" s="65">
        <v>109.54</v>
      </c>
      <c r="G59" s="60"/>
      <c r="H59" s="190"/>
      <c r="I59" s="228">
        <f t="shared" si="10"/>
        <v>109.54</v>
      </c>
      <c r="J59" s="217"/>
      <c r="L59" s="63">
        <f>F59</f>
        <v>109.54</v>
      </c>
      <c r="N59" s="171">
        <f t="shared" si="11"/>
        <v>50</v>
      </c>
      <c r="O59" s="94" t="s">
        <v>36</v>
      </c>
      <c r="P59" s="173" t="s">
        <v>37</v>
      </c>
      <c r="Q59" s="95" t="s">
        <v>37</v>
      </c>
      <c r="R59" s="96" t="s">
        <v>48</v>
      </c>
      <c r="S59" s="97" t="s">
        <v>53</v>
      </c>
      <c r="T59" s="98">
        <f>D59</f>
        <v>210</v>
      </c>
      <c r="U59" s="99" t="str">
        <f>IF(E59=0,"0",E59)</f>
        <v>28.05.2021</v>
      </c>
      <c r="V59" s="100">
        <f>F59</f>
        <v>109.54</v>
      </c>
      <c r="W59" s="101">
        <f>V59-X59</f>
        <v>0</v>
      </c>
      <c r="X59" s="102">
        <f>I59</f>
        <v>109.54</v>
      </c>
      <c r="Y59" s="101">
        <f>G59+H59</f>
        <v>0</v>
      </c>
      <c r="Z59" s="103">
        <f>W59-Y59</f>
        <v>0</v>
      </c>
    </row>
    <row r="60" spans="1:26" s="35" customFormat="1" ht="12.75">
      <c r="A60" s="145">
        <f t="shared" si="31"/>
        <v>51</v>
      </c>
      <c r="B60" s="61" t="str">
        <f t="shared" si="32"/>
        <v>SPITAL JUDETEAN BAIA MARE</v>
      </c>
      <c r="C60" s="70"/>
      <c r="D60" s="70">
        <v>27</v>
      </c>
      <c r="E60" s="71" t="s">
        <v>96</v>
      </c>
      <c r="F60" s="65">
        <v>62.02</v>
      </c>
      <c r="G60" s="60"/>
      <c r="H60" s="190"/>
      <c r="I60" s="228">
        <f t="shared" si="10"/>
        <v>62.02</v>
      </c>
      <c r="J60" s="217"/>
      <c r="L60" s="63">
        <f aca="true" t="shared" si="33" ref="L60:L79">F60</f>
        <v>62.02</v>
      </c>
      <c r="N60" s="171">
        <f t="shared" si="11"/>
        <v>51</v>
      </c>
      <c r="O60" s="94" t="s">
        <v>36</v>
      </c>
      <c r="P60" s="173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118">D60</f>
        <v>27</v>
      </c>
      <c r="U60" s="99" t="str">
        <f aca="true" t="shared" si="35" ref="U60:U118">IF(E60=0,"0",E60)</f>
        <v>28.05.2021</v>
      </c>
      <c r="V60" s="100">
        <f aca="true" t="shared" si="36" ref="V60:V118">F60</f>
        <v>62.02</v>
      </c>
      <c r="W60" s="101">
        <f aca="true" t="shared" si="37" ref="W60:W118">V60-X60</f>
        <v>0</v>
      </c>
      <c r="X60" s="102">
        <f aca="true" t="shared" si="38" ref="X60:X118">I60</f>
        <v>62.02</v>
      </c>
      <c r="Y60" s="101">
        <f aca="true" t="shared" si="39" ref="Y60:Y118">G60+H60</f>
        <v>0</v>
      </c>
      <c r="Z60" s="103">
        <f aca="true" t="shared" si="40" ref="Z60:Z118">W60-Y60</f>
        <v>0</v>
      </c>
    </row>
    <row r="61" spans="1:26" s="35" customFormat="1" ht="12.75">
      <c r="A61" s="145">
        <f t="shared" si="31"/>
        <v>52</v>
      </c>
      <c r="B61" s="61" t="str">
        <f t="shared" si="32"/>
        <v>SPITAL JUDETEAN BAIA MARE</v>
      </c>
      <c r="C61" s="70"/>
      <c r="D61" s="70">
        <v>225</v>
      </c>
      <c r="E61" s="71" t="s">
        <v>108</v>
      </c>
      <c r="F61" s="65">
        <v>451.6</v>
      </c>
      <c r="G61" s="60"/>
      <c r="H61" s="190"/>
      <c r="I61" s="228">
        <f t="shared" si="10"/>
        <v>451.6</v>
      </c>
      <c r="J61" s="217"/>
      <c r="L61" s="63">
        <f t="shared" si="33"/>
        <v>451.6</v>
      </c>
      <c r="N61" s="171">
        <f t="shared" si="11"/>
        <v>52</v>
      </c>
      <c r="O61" s="94" t="s">
        <v>36</v>
      </c>
      <c r="P61" s="173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225</v>
      </c>
      <c r="U61" s="99" t="str">
        <f t="shared" si="35"/>
        <v>02.06.2021</v>
      </c>
      <c r="V61" s="100">
        <f t="shared" si="36"/>
        <v>451.6</v>
      </c>
      <c r="W61" s="101">
        <f t="shared" si="37"/>
        <v>0</v>
      </c>
      <c r="X61" s="102">
        <f t="shared" si="38"/>
        <v>451.6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5">
        <f t="shared" si="31"/>
        <v>53</v>
      </c>
      <c r="B62" s="61" t="str">
        <f t="shared" si="32"/>
        <v>SPITAL JUDETEAN BAIA MARE</v>
      </c>
      <c r="C62" s="70"/>
      <c r="D62" s="70">
        <v>226</v>
      </c>
      <c r="E62" s="71" t="s">
        <v>108</v>
      </c>
      <c r="F62" s="65">
        <v>245.08</v>
      </c>
      <c r="G62" s="60"/>
      <c r="H62" s="190"/>
      <c r="I62" s="228">
        <f t="shared" si="10"/>
        <v>245.08</v>
      </c>
      <c r="J62" s="217"/>
      <c r="L62" s="63">
        <f t="shared" si="33"/>
        <v>245.08</v>
      </c>
      <c r="N62" s="171">
        <f t="shared" si="11"/>
        <v>53</v>
      </c>
      <c r="O62" s="94" t="s">
        <v>36</v>
      </c>
      <c r="P62" s="173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226</v>
      </c>
      <c r="U62" s="99" t="str">
        <f t="shared" si="35"/>
        <v>02.06.2021</v>
      </c>
      <c r="V62" s="100">
        <f t="shared" si="36"/>
        <v>245.08</v>
      </c>
      <c r="W62" s="101">
        <f t="shared" si="37"/>
        <v>0</v>
      </c>
      <c r="X62" s="102">
        <f t="shared" si="38"/>
        <v>245.08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>N63</f>
        <v>54</v>
      </c>
      <c r="B63" s="61" t="str">
        <f>O63</f>
        <v>SPITAL JUDETEAN BAIA MARE</v>
      </c>
      <c r="C63" s="70"/>
      <c r="D63" s="70">
        <v>905</v>
      </c>
      <c r="E63" s="71" t="s">
        <v>109</v>
      </c>
      <c r="F63" s="65">
        <v>202.3</v>
      </c>
      <c r="G63" s="60"/>
      <c r="H63" s="190"/>
      <c r="I63" s="228">
        <f t="shared" si="10"/>
        <v>202.3</v>
      </c>
      <c r="J63" s="217"/>
      <c r="L63" s="63">
        <f t="shared" si="33"/>
        <v>202.3</v>
      </c>
      <c r="N63" s="171">
        <f t="shared" si="11"/>
        <v>54</v>
      </c>
      <c r="O63" s="94" t="s">
        <v>36</v>
      </c>
      <c r="P63" s="173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905</v>
      </c>
      <c r="U63" s="99" t="str">
        <f t="shared" si="35"/>
        <v>03.06.2021</v>
      </c>
      <c r="V63" s="100">
        <f t="shared" si="36"/>
        <v>202.3</v>
      </c>
      <c r="W63" s="101">
        <f t="shared" si="37"/>
        <v>0</v>
      </c>
      <c r="X63" s="102">
        <f t="shared" si="38"/>
        <v>202.3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>N64</f>
        <v>55</v>
      </c>
      <c r="B64" s="61" t="str">
        <f>O64</f>
        <v>SPITAL JUDETEAN BAIA MARE</v>
      </c>
      <c r="C64" s="70"/>
      <c r="D64" s="70">
        <v>701501062</v>
      </c>
      <c r="E64" s="71" t="s">
        <v>109</v>
      </c>
      <c r="F64" s="65">
        <v>290.88</v>
      </c>
      <c r="G64" s="60"/>
      <c r="H64" s="190"/>
      <c r="I64" s="228">
        <f t="shared" si="10"/>
        <v>290.88</v>
      </c>
      <c r="J64" s="217"/>
      <c r="L64" s="63">
        <f t="shared" si="33"/>
        <v>290.88</v>
      </c>
      <c r="N64" s="171">
        <f t="shared" si="11"/>
        <v>55</v>
      </c>
      <c r="O64" s="94" t="s">
        <v>36</v>
      </c>
      <c r="P64" s="173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701501062</v>
      </c>
      <c r="U64" s="99" t="str">
        <f t="shared" si="35"/>
        <v>03.06.2021</v>
      </c>
      <c r="V64" s="100">
        <f t="shared" si="36"/>
        <v>290.88</v>
      </c>
      <c r="W64" s="101">
        <f t="shared" si="37"/>
        <v>0</v>
      </c>
      <c r="X64" s="102">
        <f t="shared" si="38"/>
        <v>290.88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 aca="true" t="shared" si="41" ref="A65:A74">N65</f>
        <v>56</v>
      </c>
      <c r="B65" s="61" t="str">
        <f aca="true" t="shared" si="42" ref="B65:B74">O65</f>
        <v>SPITAL JUDETEAN BAIA MARE</v>
      </c>
      <c r="C65" s="70"/>
      <c r="D65" s="70">
        <v>224</v>
      </c>
      <c r="E65" s="71" t="s">
        <v>110</v>
      </c>
      <c r="F65" s="65">
        <v>73.9</v>
      </c>
      <c r="G65" s="60"/>
      <c r="H65" s="190"/>
      <c r="I65" s="228">
        <f t="shared" si="10"/>
        <v>73.9</v>
      </c>
      <c r="J65" s="217"/>
      <c r="L65" s="63">
        <f t="shared" si="33"/>
        <v>73.9</v>
      </c>
      <c r="N65" s="171">
        <f t="shared" si="11"/>
        <v>56</v>
      </c>
      <c r="O65" s="94" t="s">
        <v>36</v>
      </c>
      <c r="P65" s="173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224</v>
      </c>
      <c r="U65" s="99" t="str">
        <f t="shared" si="35"/>
        <v>04.06.2021</v>
      </c>
      <c r="V65" s="100">
        <f t="shared" si="36"/>
        <v>73.9</v>
      </c>
      <c r="W65" s="101">
        <f t="shared" si="37"/>
        <v>0</v>
      </c>
      <c r="X65" s="102">
        <f t="shared" si="38"/>
        <v>73.9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 t="shared" si="41"/>
        <v>57</v>
      </c>
      <c r="B66" s="61" t="str">
        <f t="shared" si="42"/>
        <v>SPITAL JUDETEAN BAIA MARE</v>
      </c>
      <c r="C66" s="70"/>
      <c r="D66" s="70">
        <v>228</v>
      </c>
      <c r="E66" s="71" t="s">
        <v>110</v>
      </c>
      <c r="F66" s="65">
        <v>187.72</v>
      </c>
      <c r="G66" s="60"/>
      <c r="H66" s="190"/>
      <c r="I66" s="228">
        <f t="shared" si="10"/>
        <v>187.72</v>
      </c>
      <c r="J66" s="217"/>
      <c r="L66" s="63">
        <f t="shared" si="33"/>
        <v>187.72</v>
      </c>
      <c r="N66" s="171">
        <f t="shared" si="11"/>
        <v>57</v>
      </c>
      <c r="O66" s="94" t="s">
        <v>36</v>
      </c>
      <c r="P66" s="173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228</v>
      </c>
      <c r="U66" s="99" t="str">
        <f t="shared" si="35"/>
        <v>04.06.2021</v>
      </c>
      <c r="V66" s="100">
        <f t="shared" si="36"/>
        <v>187.72</v>
      </c>
      <c r="W66" s="101">
        <f t="shared" si="37"/>
        <v>0</v>
      </c>
      <c r="X66" s="102">
        <f t="shared" si="38"/>
        <v>187.72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 t="shared" si="41"/>
        <v>58</v>
      </c>
      <c r="B67" s="61" t="str">
        <f t="shared" si="42"/>
        <v>SPITAL JUDETEAN BAIA MARE</v>
      </c>
      <c r="C67" s="70"/>
      <c r="D67" s="70">
        <v>191</v>
      </c>
      <c r="E67" s="71" t="s">
        <v>110</v>
      </c>
      <c r="F67" s="65">
        <v>74.48</v>
      </c>
      <c r="G67" s="60"/>
      <c r="H67" s="190"/>
      <c r="I67" s="228">
        <f t="shared" si="10"/>
        <v>74.48</v>
      </c>
      <c r="J67" s="217"/>
      <c r="L67" s="63">
        <f t="shared" si="33"/>
        <v>74.48</v>
      </c>
      <c r="N67" s="171">
        <f t="shared" si="11"/>
        <v>58</v>
      </c>
      <c r="O67" s="94" t="s">
        <v>36</v>
      </c>
      <c r="P67" s="173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191</v>
      </c>
      <c r="U67" s="99" t="str">
        <f t="shared" si="35"/>
        <v>04.06.2021</v>
      </c>
      <c r="V67" s="100">
        <f t="shared" si="36"/>
        <v>74.48</v>
      </c>
      <c r="W67" s="101">
        <f t="shared" si="37"/>
        <v>0</v>
      </c>
      <c r="X67" s="102">
        <f t="shared" si="38"/>
        <v>74.48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5">
        <f t="shared" si="41"/>
        <v>59</v>
      </c>
      <c r="B68" s="61" t="str">
        <f t="shared" si="42"/>
        <v>SPITAL JUDETEAN BAIA MARE</v>
      </c>
      <c r="C68" s="70"/>
      <c r="D68" s="70">
        <v>231</v>
      </c>
      <c r="E68" s="71" t="s">
        <v>110</v>
      </c>
      <c r="F68" s="65">
        <v>60.15</v>
      </c>
      <c r="G68" s="60"/>
      <c r="H68" s="190"/>
      <c r="I68" s="228">
        <f t="shared" si="10"/>
        <v>60.15</v>
      </c>
      <c r="J68" s="217"/>
      <c r="L68" s="63">
        <f t="shared" si="33"/>
        <v>60.15</v>
      </c>
      <c r="N68" s="171">
        <f t="shared" si="11"/>
        <v>59</v>
      </c>
      <c r="O68" s="94" t="s">
        <v>36</v>
      </c>
      <c r="P68" s="173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231</v>
      </c>
      <c r="U68" s="99" t="str">
        <f t="shared" si="35"/>
        <v>04.06.2021</v>
      </c>
      <c r="V68" s="100">
        <f t="shared" si="36"/>
        <v>60.15</v>
      </c>
      <c r="W68" s="101">
        <f t="shared" si="37"/>
        <v>0</v>
      </c>
      <c r="X68" s="102">
        <f t="shared" si="38"/>
        <v>60.15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5">
        <f t="shared" si="41"/>
        <v>60</v>
      </c>
      <c r="B69" s="61" t="str">
        <f t="shared" si="42"/>
        <v>SPITAL JUDETEAN BAIA MARE</v>
      </c>
      <c r="C69" s="70"/>
      <c r="D69" s="70">
        <v>230</v>
      </c>
      <c r="E69" s="71" t="s">
        <v>110</v>
      </c>
      <c r="F69" s="65">
        <v>78.07</v>
      </c>
      <c r="G69" s="60"/>
      <c r="H69" s="190"/>
      <c r="I69" s="228">
        <f t="shared" si="10"/>
        <v>78.07</v>
      </c>
      <c r="J69" s="217"/>
      <c r="L69" s="63">
        <f t="shared" si="33"/>
        <v>78.07</v>
      </c>
      <c r="N69" s="171">
        <f t="shared" si="11"/>
        <v>60</v>
      </c>
      <c r="O69" s="94" t="s">
        <v>36</v>
      </c>
      <c r="P69" s="173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230</v>
      </c>
      <c r="U69" s="99" t="str">
        <f t="shared" si="35"/>
        <v>04.06.2021</v>
      </c>
      <c r="V69" s="100">
        <f t="shared" si="36"/>
        <v>78.07</v>
      </c>
      <c r="W69" s="101">
        <f t="shared" si="37"/>
        <v>0</v>
      </c>
      <c r="X69" s="102">
        <f t="shared" si="38"/>
        <v>78.07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5">
        <f t="shared" si="41"/>
        <v>61</v>
      </c>
      <c r="B70" s="61" t="str">
        <f t="shared" si="42"/>
        <v>SPITAL JUDETEAN BAIA MARE</v>
      </c>
      <c r="C70" s="70"/>
      <c r="D70" s="70">
        <v>2604</v>
      </c>
      <c r="E70" s="71" t="s">
        <v>110</v>
      </c>
      <c r="F70" s="65">
        <v>75.84</v>
      </c>
      <c r="G70" s="60"/>
      <c r="H70" s="190"/>
      <c r="I70" s="228">
        <f t="shared" si="10"/>
        <v>75.84</v>
      </c>
      <c r="J70" s="217"/>
      <c r="L70" s="63">
        <f t="shared" si="33"/>
        <v>75.84</v>
      </c>
      <c r="N70" s="171">
        <f t="shared" si="11"/>
        <v>61</v>
      </c>
      <c r="O70" s="94" t="s">
        <v>36</v>
      </c>
      <c r="P70" s="173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2604</v>
      </c>
      <c r="U70" s="99" t="str">
        <f t="shared" si="35"/>
        <v>04.06.2021</v>
      </c>
      <c r="V70" s="100">
        <f t="shared" si="36"/>
        <v>75.84</v>
      </c>
      <c r="W70" s="101">
        <f t="shared" si="37"/>
        <v>0</v>
      </c>
      <c r="X70" s="102">
        <f t="shared" si="38"/>
        <v>75.84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5">
        <f t="shared" si="41"/>
        <v>62</v>
      </c>
      <c r="B71" s="61" t="str">
        <f t="shared" si="42"/>
        <v>SPITAL JUDETEAN BAIA MARE</v>
      </c>
      <c r="C71" s="70"/>
      <c r="D71" s="70">
        <v>2603</v>
      </c>
      <c r="E71" s="71" t="s">
        <v>110</v>
      </c>
      <c r="F71" s="65">
        <v>12.23</v>
      </c>
      <c r="G71" s="60"/>
      <c r="H71" s="190"/>
      <c r="I71" s="228">
        <f t="shared" si="10"/>
        <v>12.23</v>
      </c>
      <c r="J71" s="217"/>
      <c r="L71" s="63">
        <f t="shared" si="33"/>
        <v>12.23</v>
      </c>
      <c r="N71" s="171">
        <f t="shared" si="11"/>
        <v>62</v>
      </c>
      <c r="O71" s="94" t="s">
        <v>36</v>
      </c>
      <c r="P71" s="173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2603</v>
      </c>
      <c r="U71" s="99" t="str">
        <f t="shared" si="35"/>
        <v>04.06.2021</v>
      </c>
      <c r="V71" s="100">
        <f t="shared" si="36"/>
        <v>12.23</v>
      </c>
      <c r="W71" s="101">
        <f t="shared" si="37"/>
        <v>0</v>
      </c>
      <c r="X71" s="102">
        <f t="shared" si="38"/>
        <v>12.23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5">
        <f t="shared" si="41"/>
        <v>63</v>
      </c>
      <c r="B72" s="61" t="str">
        <f t="shared" si="42"/>
        <v>SPITAL JUDETEAN BAIA MARE</v>
      </c>
      <c r="C72" s="70"/>
      <c r="D72" s="70">
        <v>701501063</v>
      </c>
      <c r="E72" s="71" t="s">
        <v>110</v>
      </c>
      <c r="F72" s="65">
        <v>229.21</v>
      </c>
      <c r="G72" s="60"/>
      <c r="H72" s="190"/>
      <c r="I72" s="228">
        <f t="shared" si="10"/>
        <v>229.21</v>
      </c>
      <c r="J72" s="217"/>
      <c r="L72" s="63">
        <f t="shared" si="33"/>
        <v>229.21</v>
      </c>
      <c r="N72" s="171">
        <f t="shared" si="11"/>
        <v>63</v>
      </c>
      <c r="O72" s="94" t="s">
        <v>36</v>
      </c>
      <c r="P72" s="173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701501063</v>
      </c>
      <c r="U72" s="99" t="str">
        <f t="shared" si="35"/>
        <v>04.06.2021</v>
      </c>
      <c r="V72" s="100">
        <f t="shared" si="36"/>
        <v>229.21</v>
      </c>
      <c r="W72" s="101">
        <f t="shared" si="37"/>
        <v>0</v>
      </c>
      <c r="X72" s="102">
        <f t="shared" si="38"/>
        <v>229.21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5">
        <f t="shared" si="41"/>
        <v>64</v>
      </c>
      <c r="B73" s="61" t="str">
        <f t="shared" si="42"/>
        <v>SPITAL JUDETEAN BAIA MARE</v>
      </c>
      <c r="C73" s="70"/>
      <c r="D73" s="70">
        <v>234</v>
      </c>
      <c r="E73" s="71" t="s">
        <v>111</v>
      </c>
      <c r="F73" s="65">
        <v>124.93</v>
      </c>
      <c r="G73" s="60"/>
      <c r="H73" s="190"/>
      <c r="I73" s="228">
        <f t="shared" si="10"/>
        <v>124.93</v>
      </c>
      <c r="J73" s="217"/>
      <c r="L73" s="63">
        <f t="shared" si="33"/>
        <v>124.93</v>
      </c>
      <c r="N73" s="171">
        <f t="shared" si="11"/>
        <v>64</v>
      </c>
      <c r="O73" s="94" t="s">
        <v>36</v>
      </c>
      <c r="P73" s="173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234</v>
      </c>
      <c r="U73" s="99" t="str">
        <f t="shared" si="35"/>
        <v>07.06.2021</v>
      </c>
      <c r="V73" s="100">
        <f t="shared" si="36"/>
        <v>124.93</v>
      </c>
      <c r="W73" s="101">
        <f t="shared" si="37"/>
        <v>0</v>
      </c>
      <c r="X73" s="102">
        <f t="shared" si="38"/>
        <v>124.93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5">
        <f t="shared" si="41"/>
        <v>65</v>
      </c>
      <c r="B74" s="61" t="str">
        <f t="shared" si="42"/>
        <v>SPITAL JUDETEAN BAIA MARE</v>
      </c>
      <c r="C74" s="70"/>
      <c r="D74" s="70">
        <v>232</v>
      </c>
      <c r="E74" s="71" t="s">
        <v>111</v>
      </c>
      <c r="F74" s="65">
        <v>215.85</v>
      </c>
      <c r="G74" s="60"/>
      <c r="H74" s="190"/>
      <c r="I74" s="228">
        <f t="shared" si="10"/>
        <v>215.85</v>
      </c>
      <c r="J74" s="217"/>
      <c r="L74" s="63">
        <f t="shared" si="33"/>
        <v>215.85</v>
      </c>
      <c r="N74" s="171">
        <f t="shared" si="11"/>
        <v>65</v>
      </c>
      <c r="O74" s="94" t="s">
        <v>36</v>
      </c>
      <c r="P74" s="173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232</v>
      </c>
      <c r="U74" s="99" t="str">
        <f t="shared" si="35"/>
        <v>07.06.2021</v>
      </c>
      <c r="V74" s="100">
        <f t="shared" si="36"/>
        <v>215.85</v>
      </c>
      <c r="W74" s="101">
        <f t="shared" si="37"/>
        <v>0</v>
      </c>
      <c r="X74" s="102">
        <f t="shared" si="38"/>
        <v>215.85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5">
        <f aca="true" t="shared" si="43" ref="A75:B79">N75</f>
        <v>66</v>
      </c>
      <c r="B75" s="61" t="str">
        <f t="shared" si="43"/>
        <v>SPITAL JUDETEAN BAIA MARE</v>
      </c>
      <c r="C75" s="70"/>
      <c r="D75" s="70">
        <v>236</v>
      </c>
      <c r="E75" s="71" t="s">
        <v>112</v>
      </c>
      <c r="F75" s="65">
        <v>125.35</v>
      </c>
      <c r="G75" s="60"/>
      <c r="H75" s="190"/>
      <c r="I75" s="228">
        <f aca="true" t="shared" si="44" ref="I75:I123">F75-G75-H75-J75</f>
        <v>125.35</v>
      </c>
      <c r="J75" s="217"/>
      <c r="L75" s="63">
        <f t="shared" si="33"/>
        <v>125.35</v>
      </c>
      <c r="N75" s="171">
        <f t="shared" si="11"/>
        <v>66</v>
      </c>
      <c r="O75" s="94" t="s">
        <v>36</v>
      </c>
      <c r="P75" s="173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236</v>
      </c>
      <c r="U75" s="99" t="str">
        <f t="shared" si="35"/>
        <v>08.06.2021</v>
      </c>
      <c r="V75" s="100">
        <f t="shared" si="36"/>
        <v>125.35</v>
      </c>
      <c r="W75" s="101">
        <f t="shared" si="37"/>
        <v>0</v>
      </c>
      <c r="X75" s="102">
        <f t="shared" si="38"/>
        <v>125.35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5">
        <f t="shared" si="43"/>
        <v>67</v>
      </c>
      <c r="B76" s="61" t="str">
        <f t="shared" si="43"/>
        <v>SPITAL JUDETEAN BAIA MARE</v>
      </c>
      <c r="C76" s="70"/>
      <c r="D76" s="70">
        <v>1201</v>
      </c>
      <c r="E76" s="71" t="s">
        <v>113</v>
      </c>
      <c r="F76" s="65">
        <v>197.89</v>
      </c>
      <c r="G76" s="60"/>
      <c r="H76" s="190"/>
      <c r="I76" s="228">
        <f t="shared" si="44"/>
        <v>197.89</v>
      </c>
      <c r="J76" s="217"/>
      <c r="L76" s="63">
        <f t="shared" si="33"/>
        <v>197.89</v>
      </c>
      <c r="N76" s="171">
        <f aca="true" t="shared" si="45" ref="N76:N128">N75+1</f>
        <v>67</v>
      </c>
      <c r="O76" s="94" t="s">
        <v>36</v>
      </c>
      <c r="P76" s="173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1201</v>
      </c>
      <c r="U76" s="99" t="str">
        <f t="shared" si="35"/>
        <v>09.06.2021</v>
      </c>
      <c r="V76" s="100">
        <f t="shared" si="36"/>
        <v>197.89</v>
      </c>
      <c r="W76" s="101">
        <f t="shared" si="37"/>
        <v>0</v>
      </c>
      <c r="X76" s="102">
        <f t="shared" si="38"/>
        <v>197.89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5">
        <f t="shared" si="43"/>
        <v>68</v>
      </c>
      <c r="B77" s="61" t="str">
        <f t="shared" si="43"/>
        <v>SPITAL JUDETEAN BAIA MARE</v>
      </c>
      <c r="C77" s="70"/>
      <c r="D77" s="70">
        <v>249</v>
      </c>
      <c r="E77" s="71" t="s">
        <v>113</v>
      </c>
      <c r="F77" s="65">
        <v>245.19</v>
      </c>
      <c r="G77" s="60"/>
      <c r="H77" s="190"/>
      <c r="I77" s="228">
        <f t="shared" si="44"/>
        <v>245.19</v>
      </c>
      <c r="J77" s="217"/>
      <c r="L77" s="63">
        <f t="shared" si="33"/>
        <v>245.19</v>
      </c>
      <c r="N77" s="171">
        <f t="shared" si="45"/>
        <v>68</v>
      </c>
      <c r="O77" s="94" t="s">
        <v>36</v>
      </c>
      <c r="P77" s="173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249</v>
      </c>
      <c r="U77" s="99" t="str">
        <f t="shared" si="35"/>
        <v>09.06.2021</v>
      </c>
      <c r="V77" s="100">
        <f t="shared" si="36"/>
        <v>245.19</v>
      </c>
      <c r="W77" s="101">
        <f t="shared" si="37"/>
        <v>0</v>
      </c>
      <c r="X77" s="102">
        <f t="shared" si="38"/>
        <v>245.19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5">
        <f t="shared" si="43"/>
        <v>69</v>
      </c>
      <c r="B78" s="61" t="str">
        <f t="shared" si="43"/>
        <v>SPITAL JUDETEAN BAIA MARE</v>
      </c>
      <c r="C78" s="70"/>
      <c r="D78" s="70">
        <v>50</v>
      </c>
      <c r="E78" s="71" t="s">
        <v>113</v>
      </c>
      <c r="F78" s="65">
        <v>36.7</v>
      </c>
      <c r="G78" s="60"/>
      <c r="H78" s="190"/>
      <c r="I78" s="228">
        <f t="shared" si="44"/>
        <v>36.7</v>
      </c>
      <c r="J78" s="217"/>
      <c r="L78" s="63">
        <f t="shared" si="33"/>
        <v>36.7</v>
      </c>
      <c r="N78" s="171">
        <f t="shared" si="45"/>
        <v>69</v>
      </c>
      <c r="O78" s="94" t="s">
        <v>36</v>
      </c>
      <c r="P78" s="173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50</v>
      </c>
      <c r="U78" s="99" t="str">
        <f t="shared" si="35"/>
        <v>09.06.2021</v>
      </c>
      <c r="V78" s="100">
        <f t="shared" si="36"/>
        <v>36.7</v>
      </c>
      <c r="W78" s="101">
        <f t="shared" si="37"/>
        <v>0</v>
      </c>
      <c r="X78" s="102">
        <f t="shared" si="38"/>
        <v>36.7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5">
        <f t="shared" si="43"/>
        <v>70</v>
      </c>
      <c r="B79" s="61" t="str">
        <f t="shared" si="43"/>
        <v>SPITAL JUDETEAN BAIA MARE</v>
      </c>
      <c r="C79" s="70"/>
      <c r="D79" s="70">
        <v>196</v>
      </c>
      <c r="E79" s="71" t="s">
        <v>113</v>
      </c>
      <c r="F79" s="65">
        <v>103.7</v>
      </c>
      <c r="G79" s="60"/>
      <c r="H79" s="190"/>
      <c r="I79" s="228">
        <f t="shared" si="44"/>
        <v>103.7</v>
      </c>
      <c r="J79" s="217"/>
      <c r="L79" s="63">
        <f t="shared" si="33"/>
        <v>103.7</v>
      </c>
      <c r="N79" s="171">
        <f t="shared" si="45"/>
        <v>70</v>
      </c>
      <c r="O79" s="94" t="s">
        <v>36</v>
      </c>
      <c r="P79" s="173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196</v>
      </c>
      <c r="U79" s="99" t="str">
        <f t="shared" si="35"/>
        <v>09.06.2021</v>
      </c>
      <c r="V79" s="100">
        <f t="shared" si="36"/>
        <v>103.7</v>
      </c>
      <c r="W79" s="101">
        <f t="shared" si="37"/>
        <v>0</v>
      </c>
      <c r="X79" s="102">
        <f t="shared" si="38"/>
        <v>103.7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5">
        <f aca="true" t="shared" si="46" ref="A80:A128">N80</f>
        <v>71</v>
      </c>
      <c r="B80" s="61" t="str">
        <f aca="true" t="shared" si="47" ref="B80:B128">O80</f>
        <v>SPITAL JUDETEAN BAIA MARE</v>
      </c>
      <c r="C80" s="70"/>
      <c r="D80" s="70">
        <v>238</v>
      </c>
      <c r="E80" s="71" t="s">
        <v>114</v>
      </c>
      <c r="F80" s="65">
        <v>97.16</v>
      </c>
      <c r="G80" s="60"/>
      <c r="H80" s="190"/>
      <c r="I80" s="228">
        <f t="shared" si="44"/>
        <v>97.16</v>
      </c>
      <c r="J80" s="217"/>
      <c r="L80" s="63">
        <f aca="true" t="shared" si="48" ref="L80:L128">F80</f>
        <v>97.16</v>
      </c>
      <c r="N80" s="171">
        <f t="shared" si="45"/>
        <v>71</v>
      </c>
      <c r="O80" s="94" t="s">
        <v>36</v>
      </c>
      <c r="P80" s="173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238</v>
      </c>
      <c r="U80" s="99" t="str">
        <f t="shared" si="35"/>
        <v>10.06.2021</v>
      </c>
      <c r="V80" s="100">
        <f t="shared" si="36"/>
        <v>97.16</v>
      </c>
      <c r="W80" s="101">
        <f t="shared" si="37"/>
        <v>0</v>
      </c>
      <c r="X80" s="102">
        <f t="shared" si="38"/>
        <v>97.16</v>
      </c>
      <c r="Y80" s="101">
        <f t="shared" si="39"/>
        <v>0</v>
      </c>
      <c r="Z80" s="103">
        <f t="shared" si="40"/>
        <v>0</v>
      </c>
    </row>
    <row r="81" spans="1:26" s="35" customFormat="1" ht="12.75">
      <c r="A81" s="145">
        <f t="shared" si="46"/>
        <v>72</v>
      </c>
      <c r="B81" s="61" t="str">
        <f t="shared" si="47"/>
        <v>SPITAL JUDETEAN BAIA MARE</v>
      </c>
      <c r="C81" s="70"/>
      <c r="D81" s="70">
        <v>32</v>
      </c>
      <c r="E81" s="71" t="s">
        <v>114</v>
      </c>
      <c r="F81" s="65">
        <v>160.36</v>
      </c>
      <c r="G81" s="60"/>
      <c r="H81" s="190"/>
      <c r="I81" s="228">
        <f t="shared" si="44"/>
        <v>160.36</v>
      </c>
      <c r="J81" s="217"/>
      <c r="L81" s="63">
        <f t="shared" si="48"/>
        <v>160.36</v>
      </c>
      <c r="N81" s="171">
        <f t="shared" si="45"/>
        <v>72</v>
      </c>
      <c r="O81" s="94" t="s">
        <v>36</v>
      </c>
      <c r="P81" s="173" t="s">
        <v>37</v>
      </c>
      <c r="Q81" s="95" t="s">
        <v>37</v>
      </c>
      <c r="R81" s="96" t="s">
        <v>48</v>
      </c>
      <c r="S81" s="97" t="s">
        <v>53</v>
      </c>
      <c r="T81" s="98">
        <f t="shared" si="34"/>
        <v>32</v>
      </c>
      <c r="U81" s="99" t="str">
        <f t="shared" si="35"/>
        <v>10.06.2021</v>
      </c>
      <c r="V81" s="100">
        <f t="shared" si="36"/>
        <v>160.36</v>
      </c>
      <c r="W81" s="101">
        <f t="shared" si="37"/>
        <v>0</v>
      </c>
      <c r="X81" s="102">
        <f t="shared" si="38"/>
        <v>160.36</v>
      </c>
      <c r="Y81" s="101">
        <f t="shared" si="39"/>
        <v>0</v>
      </c>
      <c r="Z81" s="103">
        <f t="shared" si="40"/>
        <v>0</v>
      </c>
    </row>
    <row r="82" spans="1:26" s="35" customFormat="1" ht="12.75">
      <c r="A82" s="145">
        <f t="shared" si="46"/>
        <v>73</v>
      </c>
      <c r="B82" s="61" t="str">
        <f t="shared" si="47"/>
        <v>SPITAL JUDETEAN BAIA MARE</v>
      </c>
      <c r="C82" s="70"/>
      <c r="D82" s="70">
        <v>235</v>
      </c>
      <c r="E82" s="71" t="s">
        <v>115</v>
      </c>
      <c r="F82" s="65">
        <v>300.36</v>
      </c>
      <c r="G82" s="60"/>
      <c r="H82" s="190"/>
      <c r="I82" s="228">
        <f t="shared" si="44"/>
        <v>300.36</v>
      </c>
      <c r="J82" s="217"/>
      <c r="L82" s="63">
        <f t="shared" si="48"/>
        <v>300.36</v>
      </c>
      <c r="N82" s="171">
        <f t="shared" si="45"/>
        <v>73</v>
      </c>
      <c r="O82" s="94" t="s">
        <v>36</v>
      </c>
      <c r="P82" s="173" t="s">
        <v>37</v>
      </c>
      <c r="Q82" s="95" t="s">
        <v>37</v>
      </c>
      <c r="R82" s="96" t="s">
        <v>48</v>
      </c>
      <c r="S82" s="97" t="s">
        <v>53</v>
      </c>
      <c r="T82" s="98">
        <f t="shared" si="34"/>
        <v>235</v>
      </c>
      <c r="U82" s="99" t="str">
        <f t="shared" si="35"/>
        <v>11.06.2021</v>
      </c>
      <c r="V82" s="100">
        <f t="shared" si="36"/>
        <v>300.36</v>
      </c>
      <c r="W82" s="101">
        <f t="shared" si="37"/>
        <v>0</v>
      </c>
      <c r="X82" s="102">
        <f t="shared" si="38"/>
        <v>300.36</v>
      </c>
      <c r="Y82" s="101">
        <f t="shared" si="39"/>
        <v>0</v>
      </c>
      <c r="Z82" s="103">
        <f t="shared" si="40"/>
        <v>0</v>
      </c>
    </row>
    <row r="83" spans="1:26" s="35" customFormat="1" ht="12.75">
      <c r="A83" s="145">
        <f t="shared" si="46"/>
        <v>74</v>
      </c>
      <c r="B83" s="61" t="str">
        <f t="shared" si="47"/>
        <v>SPITAL JUDETEAN BAIA MARE</v>
      </c>
      <c r="C83" s="70"/>
      <c r="D83" s="70">
        <v>236</v>
      </c>
      <c r="E83" s="71" t="s">
        <v>115</v>
      </c>
      <c r="F83" s="65">
        <v>96.99</v>
      </c>
      <c r="G83" s="60"/>
      <c r="H83" s="190"/>
      <c r="I83" s="228">
        <f t="shared" si="44"/>
        <v>96.99</v>
      </c>
      <c r="J83" s="217"/>
      <c r="L83" s="63">
        <f t="shared" si="48"/>
        <v>96.99</v>
      </c>
      <c r="N83" s="171">
        <f t="shared" si="45"/>
        <v>74</v>
      </c>
      <c r="O83" s="94" t="s">
        <v>36</v>
      </c>
      <c r="P83" s="173" t="s">
        <v>37</v>
      </c>
      <c r="Q83" s="95" t="s">
        <v>37</v>
      </c>
      <c r="R83" s="96" t="s">
        <v>48</v>
      </c>
      <c r="S83" s="97" t="s">
        <v>53</v>
      </c>
      <c r="T83" s="98">
        <f t="shared" si="34"/>
        <v>236</v>
      </c>
      <c r="U83" s="99" t="str">
        <f t="shared" si="35"/>
        <v>11.06.2021</v>
      </c>
      <c r="V83" s="100">
        <f t="shared" si="36"/>
        <v>96.99</v>
      </c>
      <c r="W83" s="101">
        <f t="shared" si="37"/>
        <v>0</v>
      </c>
      <c r="X83" s="102">
        <f t="shared" si="38"/>
        <v>96.99</v>
      </c>
      <c r="Y83" s="101">
        <f t="shared" si="39"/>
        <v>0</v>
      </c>
      <c r="Z83" s="103">
        <f t="shared" si="40"/>
        <v>0</v>
      </c>
    </row>
    <row r="84" spans="1:26" s="35" customFormat="1" ht="12.75">
      <c r="A84" s="145">
        <f t="shared" si="46"/>
        <v>75</v>
      </c>
      <c r="B84" s="61" t="str">
        <f t="shared" si="47"/>
        <v>SPITAL JUDETEAN BAIA MARE</v>
      </c>
      <c r="C84" s="70"/>
      <c r="D84" s="70">
        <v>1202</v>
      </c>
      <c r="E84" s="71" t="s">
        <v>115</v>
      </c>
      <c r="F84" s="65">
        <v>139</v>
      </c>
      <c r="G84" s="60"/>
      <c r="H84" s="190"/>
      <c r="I84" s="228">
        <f t="shared" si="44"/>
        <v>139</v>
      </c>
      <c r="J84" s="217"/>
      <c r="L84" s="63">
        <f t="shared" si="48"/>
        <v>139</v>
      </c>
      <c r="N84" s="171">
        <f t="shared" si="45"/>
        <v>75</v>
      </c>
      <c r="O84" s="94" t="s">
        <v>36</v>
      </c>
      <c r="P84" s="173" t="s">
        <v>37</v>
      </c>
      <c r="Q84" s="95" t="s">
        <v>37</v>
      </c>
      <c r="R84" s="96" t="s">
        <v>48</v>
      </c>
      <c r="S84" s="97" t="s">
        <v>53</v>
      </c>
      <c r="T84" s="98">
        <f t="shared" si="34"/>
        <v>1202</v>
      </c>
      <c r="U84" s="99" t="str">
        <f t="shared" si="35"/>
        <v>11.06.2021</v>
      </c>
      <c r="V84" s="100">
        <f t="shared" si="36"/>
        <v>139</v>
      </c>
      <c r="W84" s="101">
        <f t="shared" si="37"/>
        <v>0</v>
      </c>
      <c r="X84" s="102">
        <f t="shared" si="38"/>
        <v>139</v>
      </c>
      <c r="Y84" s="101">
        <f t="shared" si="39"/>
        <v>0</v>
      </c>
      <c r="Z84" s="103">
        <f t="shared" si="40"/>
        <v>0</v>
      </c>
    </row>
    <row r="85" spans="1:26" s="35" customFormat="1" ht="12.75">
      <c r="A85" s="145">
        <f t="shared" si="46"/>
        <v>76</v>
      </c>
      <c r="B85" s="61" t="str">
        <f t="shared" si="47"/>
        <v>SPITAL JUDETEAN BAIA MARE</v>
      </c>
      <c r="C85" s="70"/>
      <c r="D85" s="70">
        <v>240</v>
      </c>
      <c r="E85" s="71" t="s">
        <v>116</v>
      </c>
      <c r="F85" s="65">
        <v>172.34</v>
      </c>
      <c r="G85" s="60"/>
      <c r="H85" s="190"/>
      <c r="I85" s="228">
        <f t="shared" si="44"/>
        <v>172.34</v>
      </c>
      <c r="J85" s="217"/>
      <c r="L85" s="63">
        <f t="shared" si="48"/>
        <v>172.34</v>
      </c>
      <c r="N85" s="171">
        <f t="shared" si="45"/>
        <v>76</v>
      </c>
      <c r="O85" s="94" t="s">
        <v>36</v>
      </c>
      <c r="P85" s="173" t="s">
        <v>37</v>
      </c>
      <c r="Q85" s="95" t="s">
        <v>37</v>
      </c>
      <c r="R85" s="96" t="s">
        <v>48</v>
      </c>
      <c r="S85" s="97" t="s">
        <v>53</v>
      </c>
      <c r="T85" s="98">
        <f t="shared" si="34"/>
        <v>240</v>
      </c>
      <c r="U85" s="99" t="str">
        <f t="shared" si="35"/>
        <v>14.06.2021</v>
      </c>
      <c r="V85" s="100">
        <f t="shared" si="36"/>
        <v>172.34</v>
      </c>
      <c r="W85" s="101">
        <f t="shared" si="37"/>
        <v>0</v>
      </c>
      <c r="X85" s="102">
        <f t="shared" si="38"/>
        <v>172.34</v>
      </c>
      <c r="Y85" s="101">
        <f t="shared" si="39"/>
        <v>0</v>
      </c>
      <c r="Z85" s="103">
        <f t="shared" si="40"/>
        <v>0</v>
      </c>
    </row>
    <row r="86" spans="1:26" s="35" customFormat="1" ht="12.75">
      <c r="A86" s="145">
        <f t="shared" si="46"/>
        <v>77</v>
      </c>
      <c r="B86" s="61" t="str">
        <f t="shared" si="47"/>
        <v>SPITAL JUDETEAN BAIA MARE</v>
      </c>
      <c r="C86" s="70"/>
      <c r="D86" s="70">
        <v>1406</v>
      </c>
      <c r="E86" s="71" t="s">
        <v>117</v>
      </c>
      <c r="F86" s="65">
        <v>81.95</v>
      </c>
      <c r="G86" s="60"/>
      <c r="H86" s="190"/>
      <c r="I86" s="228">
        <f t="shared" si="44"/>
        <v>81.95</v>
      </c>
      <c r="J86" s="217"/>
      <c r="L86" s="63">
        <f t="shared" si="48"/>
        <v>81.95</v>
      </c>
      <c r="N86" s="171">
        <f t="shared" si="45"/>
        <v>77</v>
      </c>
      <c r="O86" s="94" t="s">
        <v>36</v>
      </c>
      <c r="P86" s="173" t="s">
        <v>37</v>
      </c>
      <c r="Q86" s="95" t="s">
        <v>37</v>
      </c>
      <c r="R86" s="96" t="s">
        <v>48</v>
      </c>
      <c r="S86" s="97" t="s">
        <v>53</v>
      </c>
      <c r="T86" s="98">
        <f t="shared" si="34"/>
        <v>1406</v>
      </c>
      <c r="U86" s="99" t="str">
        <f t="shared" si="35"/>
        <v>15.06.2021</v>
      </c>
      <c r="V86" s="100">
        <f t="shared" si="36"/>
        <v>81.95</v>
      </c>
      <c r="W86" s="101">
        <f t="shared" si="37"/>
        <v>0</v>
      </c>
      <c r="X86" s="102">
        <f t="shared" si="38"/>
        <v>81.95</v>
      </c>
      <c r="Y86" s="101">
        <f t="shared" si="39"/>
        <v>0</v>
      </c>
      <c r="Z86" s="103">
        <f t="shared" si="40"/>
        <v>0</v>
      </c>
    </row>
    <row r="87" spans="1:26" s="35" customFormat="1" ht="12.75">
      <c r="A87" s="145">
        <f t="shared" si="46"/>
        <v>78</v>
      </c>
      <c r="B87" s="61" t="str">
        <f t="shared" si="47"/>
        <v>SPITAL JUDETEAN BAIA MARE</v>
      </c>
      <c r="C87" s="70"/>
      <c r="D87" s="70">
        <v>38</v>
      </c>
      <c r="E87" s="71" t="s">
        <v>117</v>
      </c>
      <c r="F87" s="65">
        <v>90.87</v>
      </c>
      <c r="G87" s="60"/>
      <c r="H87" s="190"/>
      <c r="I87" s="228">
        <f t="shared" si="44"/>
        <v>90.87</v>
      </c>
      <c r="J87" s="217"/>
      <c r="L87" s="63">
        <f t="shared" si="48"/>
        <v>90.87</v>
      </c>
      <c r="N87" s="171">
        <f t="shared" si="45"/>
        <v>78</v>
      </c>
      <c r="O87" s="94" t="s">
        <v>36</v>
      </c>
      <c r="P87" s="173" t="s">
        <v>37</v>
      </c>
      <c r="Q87" s="95" t="s">
        <v>37</v>
      </c>
      <c r="R87" s="96" t="s">
        <v>48</v>
      </c>
      <c r="S87" s="97" t="s">
        <v>53</v>
      </c>
      <c r="T87" s="98">
        <f t="shared" si="34"/>
        <v>38</v>
      </c>
      <c r="U87" s="99" t="str">
        <f t="shared" si="35"/>
        <v>15.06.2021</v>
      </c>
      <c r="V87" s="100">
        <f t="shared" si="36"/>
        <v>90.87</v>
      </c>
      <c r="W87" s="101">
        <f t="shared" si="37"/>
        <v>0</v>
      </c>
      <c r="X87" s="102">
        <f t="shared" si="38"/>
        <v>90.87</v>
      </c>
      <c r="Y87" s="101">
        <f t="shared" si="39"/>
        <v>0</v>
      </c>
      <c r="Z87" s="103">
        <f t="shared" si="40"/>
        <v>0</v>
      </c>
    </row>
    <row r="88" spans="1:26" s="35" customFormat="1" ht="12.75">
      <c r="A88" s="145">
        <f t="shared" si="46"/>
        <v>79</v>
      </c>
      <c r="B88" s="61" t="str">
        <f t="shared" si="47"/>
        <v>SPITAL JUDETEAN BAIA MARE</v>
      </c>
      <c r="C88" s="70"/>
      <c r="D88" s="70">
        <v>89</v>
      </c>
      <c r="E88" s="71" t="s">
        <v>117</v>
      </c>
      <c r="F88" s="65">
        <v>87.76</v>
      </c>
      <c r="G88" s="60"/>
      <c r="H88" s="190"/>
      <c r="I88" s="228">
        <f t="shared" si="44"/>
        <v>87.76</v>
      </c>
      <c r="J88" s="217"/>
      <c r="L88" s="63">
        <f t="shared" si="48"/>
        <v>87.76</v>
      </c>
      <c r="N88" s="171">
        <f t="shared" si="45"/>
        <v>79</v>
      </c>
      <c r="O88" s="94" t="s">
        <v>36</v>
      </c>
      <c r="P88" s="173" t="s">
        <v>37</v>
      </c>
      <c r="Q88" s="95" t="s">
        <v>37</v>
      </c>
      <c r="R88" s="96" t="s">
        <v>48</v>
      </c>
      <c r="S88" s="97" t="s">
        <v>53</v>
      </c>
      <c r="T88" s="98">
        <f t="shared" si="34"/>
        <v>89</v>
      </c>
      <c r="U88" s="99" t="str">
        <f t="shared" si="35"/>
        <v>15.06.2021</v>
      </c>
      <c r="V88" s="100">
        <f t="shared" si="36"/>
        <v>87.76</v>
      </c>
      <c r="W88" s="101">
        <f t="shared" si="37"/>
        <v>0</v>
      </c>
      <c r="X88" s="102">
        <f t="shared" si="38"/>
        <v>87.76</v>
      </c>
      <c r="Y88" s="101">
        <f t="shared" si="39"/>
        <v>0</v>
      </c>
      <c r="Z88" s="103">
        <f t="shared" si="40"/>
        <v>0</v>
      </c>
    </row>
    <row r="89" spans="1:26" s="35" customFormat="1" ht="12.75">
      <c r="A89" s="145">
        <f t="shared" si="46"/>
        <v>80</v>
      </c>
      <c r="B89" s="61" t="str">
        <f t="shared" si="47"/>
        <v>SPITAL JUDETEAN BAIA MARE</v>
      </c>
      <c r="C89" s="70"/>
      <c r="D89" s="70">
        <v>246</v>
      </c>
      <c r="E89" s="71" t="s">
        <v>118</v>
      </c>
      <c r="F89" s="65">
        <v>154.32</v>
      </c>
      <c r="G89" s="60"/>
      <c r="H89" s="190"/>
      <c r="I89" s="228">
        <f t="shared" si="44"/>
        <v>154.32</v>
      </c>
      <c r="J89" s="217"/>
      <c r="L89" s="63">
        <f t="shared" si="48"/>
        <v>154.32</v>
      </c>
      <c r="N89" s="171">
        <f t="shared" si="45"/>
        <v>80</v>
      </c>
      <c r="O89" s="94" t="s">
        <v>36</v>
      </c>
      <c r="P89" s="173" t="s">
        <v>37</v>
      </c>
      <c r="Q89" s="95" t="s">
        <v>37</v>
      </c>
      <c r="R89" s="96" t="s">
        <v>48</v>
      </c>
      <c r="S89" s="97" t="s">
        <v>53</v>
      </c>
      <c r="T89" s="98">
        <f t="shared" si="34"/>
        <v>246</v>
      </c>
      <c r="U89" s="99" t="str">
        <f t="shared" si="35"/>
        <v>16.06.2021</v>
      </c>
      <c r="V89" s="100">
        <f t="shared" si="36"/>
        <v>154.32</v>
      </c>
      <c r="W89" s="101">
        <f t="shared" si="37"/>
        <v>0</v>
      </c>
      <c r="X89" s="102">
        <f t="shared" si="38"/>
        <v>154.32</v>
      </c>
      <c r="Y89" s="101">
        <f t="shared" si="39"/>
        <v>0</v>
      </c>
      <c r="Z89" s="103">
        <f t="shared" si="40"/>
        <v>0</v>
      </c>
    </row>
    <row r="90" spans="1:26" s="35" customFormat="1" ht="12.75">
      <c r="A90" s="145">
        <f t="shared" si="46"/>
        <v>81</v>
      </c>
      <c r="B90" s="61" t="str">
        <f t="shared" si="47"/>
        <v>SPITAL JUDETEAN BAIA MARE</v>
      </c>
      <c r="C90" s="70"/>
      <c r="D90" s="70">
        <v>1208</v>
      </c>
      <c r="E90" s="71" t="s">
        <v>118</v>
      </c>
      <c r="F90" s="65">
        <v>86.91</v>
      </c>
      <c r="G90" s="60"/>
      <c r="H90" s="190"/>
      <c r="I90" s="228">
        <f t="shared" si="44"/>
        <v>86.91</v>
      </c>
      <c r="J90" s="217"/>
      <c r="L90" s="63">
        <f t="shared" si="48"/>
        <v>86.91</v>
      </c>
      <c r="N90" s="171">
        <f t="shared" si="45"/>
        <v>81</v>
      </c>
      <c r="O90" s="94" t="s">
        <v>36</v>
      </c>
      <c r="P90" s="173" t="s">
        <v>37</v>
      </c>
      <c r="Q90" s="95" t="s">
        <v>37</v>
      </c>
      <c r="R90" s="96" t="s">
        <v>48</v>
      </c>
      <c r="S90" s="97" t="s">
        <v>53</v>
      </c>
      <c r="T90" s="98">
        <f t="shared" si="34"/>
        <v>1208</v>
      </c>
      <c r="U90" s="99" t="str">
        <f t="shared" si="35"/>
        <v>16.06.2021</v>
      </c>
      <c r="V90" s="100">
        <f t="shared" si="36"/>
        <v>86.91</v>
      </c>
      <c r="W90" s="101">
        <f t="shared" si="37"/>
        <v>0</v>
      </c>
      <c r="X90" s="102">
        <f t="shared" si="38"/>
        <v>86.91</v>
      </c>
      <c r="Y90" s="101">
        <f t="shared" si="39"/>
        <v>0</v>
      </c>
      <c r="Z90" s="103">
        <f t="shared" si="40"/>
        <v>0</v>
      </c>
    </row>
    <row r="91" spans="1:26" s="35" customFormat="1" ht="12.75">
      <c r="A91" s="145">
        <f t="shared" si="46"/>
        <v>82</v>
      </c>
      <c r="B91" s="61" t="str">
        <f t="shared" si="47"/>
        <v>SPITAL JUDETEAN BAIA MARE</v>
      </c>
      <c r="C91" s="70"/>
      <c r="D91" s="70">
        <v>1207</v>
      </c>
      <c r="E91" s="71" t="s">
        <v>118</v>
      </c>
      <c r="F91" s="65">
        <v>120.27</v>
      </c>
      <c r="G91" s="60"/>
      <c r="H91" s="190"/>
      <c r="I91" s="228">
        <f t="shared" si="44"/>
        <v>120.27</v>
      </c>
      <c r="J91" s="217"/>
      <c r="L91" s="63">
        <f t="shared" si="48"/>
        <v>120.27</v>
      </c>
      <c r="N91" s="171">
        <f t="shared" si="45"/>
        <v>82</v>
      </c>
      <c r="O91" s="94" t="s">
        <v>36</v>
      </c>
      <c r="P91" s="173" t="s">
        <v>37</v>
      </c>
      <c r="Q91" s="95" t="s">
        <v>37</v>
      </c>
      <c r="R91" s="96" t="s">
        <v>48</v>
      </c>
      <c r="S91" s="97" t="s">
        <v>66</v>
      </c>
      <c r="T91" s="98">
        <f t="shared" si="34"/>
        <v>1207</v>
      </c>
      <c r="U91" s="99" t="str">
        <f t="shared" si="35"/>
        <v>16.06.2021</v>
      </c>
      <c r="V91" s="100">
        <f t="shared" si="36"/>
        <v>120.27</v>
      </c>
      <c r="W91" s="101">
        <f t="shared" si="37"/>
        <v>0</v>
      </c>
      <c r="X91" s="102">
        <f t="shared" si="38"/>
        <v>120.27</v>
      </c>
      <c r="Y91" s="101">
        <f t="shared" si="39"/>
        <v>0</v>
      </c>
      <c r="Z91" s="103">
        <f t="shared" si="40"/>
        <v>0</v>
      </c>
    </row>
    <row r="92" spans="1:26" s="35" customFormat="1" ht="12.75">
      <c r="A92" s="145">
        <f t="shared" si="46"/>
        <v>83</v>
      </c>
      <c r="B92" s="61" t="str">
        <f t="shared" si="47"/>
        <v>SPITAL JUDETEAN BAIA MARE</v>
      </c>
      <c r="C92" s="70"/>
      <c r="D92" s="70">
        <v>2082</v>
      </c>
      <c r="E92" s="71" t="s">
        <v>119</v>
      </c>
      <c r="F92" s="65">
        <v>43.32</v>
      </c>
      <c r="G92" s="60"/>
      <c r="H92" s="190"/>
      <c r="I92" s="228">
        <f t="shared" si="44"/>
        <v>43.32</v>
      </c>
      <c r="J92" s="217"/>
      <c r="L92" s="63">
        <f t="shared" si="48"/>
        <v>43.32</v>
      </c>
      <c r="N92" s="171">
        <f t="shared" si="45"/>
        <v>83</v>
      </c>
      <c r="O92" s="94" t="s">
        <v>36</v>
      </c>
      <c r="P92" s="173" t="s">
        <v>37</v>
      </c>
      <c r="Q92" s="95" t="s">
        <v>37</v>
      </c>
      <c r="R92" s="96" t="s">
        <v>48</v>
      </c>
      <c r="S92" s="97" t="s">
        <v>67</v>
      </c>
      <c r="T92" s="98">
        <f t="shared" si="34"/>
        <v>2082</v>
      </c>
      <c r="U92" s="99" t="str">
        <f t="shared" si="35"/>
        <v>17.06.2021</v>
      </c>
      <c r="V92" s="100">
        <f t="shared" si="36"/>
        <v>43.32</v>
      </c>
      <c r="W92" s="101">
        <f t="shared" si="37"/>
        <v>0</v>
      </c>
      <c r="X92" s="102">
        <f t="shared" si="38"/>
        <v>43.32</v>
      </c>
      <c r="Y92" s="101">
        <f t="shared" si="39"/>
        <v>0</v>
      </c>
      <c r="Z92" s="103">
        <f t="shared" si="40"/>
        <v>0</v>
      </c>
    </row>
    <row r="93" spans="1:26" s="35" customFormat="1" ht="12.75">
      <c r="A93" s="145">
        <f t="shared" si="46"/>
        <v>84</v>
      </c>
      <c r="B93" s="61" t="str">
        <f t="shared" si="47"/>
        <v>SPITAL JUDETEAN BAIA MARE</v>
      </c>
      <c r="C93" s="70"/>
      <c r="D93" s="70">
        <v>90</v>
      </c>
      <c r="E93" s="71" t="s">
        <v>119</v>
      </c>
      <c r="F93" s="65">
        <v>155.85</v>
      </c>
      <c r="G93" s="60"/>
      <c r="H93" s="190"/>
      <c r="I93" s="228">
        <f t="shared" si="44"/>
        <v>155.85</v>
      </c>
      <c r="J93" s="217"/>
      <c r="L93" s="63">
        <f t="shared" si="48"/>
        <v>155.85</v>
      </c>
      <c r="N93" s="171">
        <f t="shared" si="45"/>
        <v>84</v>
      </c>
      <c r="O93" s="94" t="s">
        <v>36</v>
      </c>
      <c r="P93" s="173" t="s">
        <v>37</v>
      </c>
      <c r="Q93" s="95" t="s">
        <v>37</v>
      </c>
      <c r="R93" s="96" t="s">
        <v>48</v>
      </c>
      <c r="S93" s="97" t="s">
        <v>68</v>
      </c>
      <c r="T93" s="98">
        <f t="shared" si="34"/>
        <v>90</v>
      </c>
      <c r="U93" s="99" t="str">
        <f t="shared" si="35"/>
        <v>17.06.2021</v>
      </c>
      <c r="V93" s="100">
        <f t="shared" si="36"/>
        <v>155.85</v>
      </c>
      <c r="W93" s="101">
        <f t="shared" si="37"/>
        <v>0</v>
      </c>
      <c r="X93" s="102">
        <f t="shared" si="38"/>
        <v>155.85</v>
      </c>
      <c r="Y93" s="101">
        <f t="shared" si="39"/>
        <v>0</v>
      </c>
      <c r="Z93" s="103">
        <f t="shared" si="40"/>
        <v>0</v>
      </c>
    </row>
    <row r="94" spans="1:26" s="35" customFormat="1" ht="12.75">
      <c r="A94" s="145">
        <f t="shared" si="46"/>
        <v>85</v>
      </c>
      <c r="B94" s="61" t="str">
        <f t="shared" si="47"/>
        <v>SPITAL JUDETEAN BAIA MARE</v>
      </c>
      <c r="C94" s="70"/>
      <c r="D94" s="70">
        <v>83</v>
      </c>
      <c r="E94" s="71" t="s">
        <v>119</v>
      </c>
      <c r="F94" s="65">
        <v>137.27</v>
      </c>
      <c r="G94" s="60"/>
      <c r="H94" s="190"/>
      <c r="I94" s="228">
        <f t="shared" si="44"/>
        <v>137.27</v>
      </c>
      <c r="J94" s="217"/>
      <c r="L94" s="63">
        <f t="shared" si="48"/>
        <v>137.27</v>
      </c>
      <c r="N94" s="171">
        <f t="shared" si="45"/>
        <v>85</v>
      </c>
      <c r="O94" s="94" t="s">
        <v>36</v>
      </c>
      <c r="P94" s="173" t="s">
        <v>37</v>
      </c>
      <c r="Q94" s="95" t="s">
        <v>37</v>
      </c>
      <c r="R94" s="96" t="s">
        <v>48</v>
      </c>
      <c r="S94" s="97" t="s">
        <v>69</v>
      </c>
      <c r="T94" s="98">
        <f t="shared" si="34"/>
        <v>83</v>
      </c>
      <c r="U94" s="99" t="str">
        <f t="shared" si="35"/>
        <v>17.06.2021</v>
      </c>
      <c r="V94" s="100">
        <f t="shared" si="36"/>
        <v>137.27</v>
      </c>
      <c r="W94" s="101">
        <f t="shared" si="37"/>
        <v>0</v>
      </c>
      <c r="X94" s="102">
        <f t="shared" si="38"/>
        <v>137.27</v>
      </c>
      <c r="Y94" s="101">
        <f t="shared" si="39"/>
        <v>0</v>
      </c>
      <c r="Z94" s="103">
        <f t="shared" si="40"/>
        <v>0</v>
      </c>
    </row>
    <row r="95" spans="1:26" s="35" customFormat="1" ht="12.75">
      <c r="A95" s="145">
        <f t="shared" si="46"/>
        <v>86</v>
      </c>
      <c r="B95" s="61" t="str">
        <f t="shared" si="47"/>
        <v>SPITAL JUDETEAN BAIA MARE</v>
      </c>
      <c r="C95" s="70"/>
      <c r="D95" s="70">
        <v>30</v>
      </c>
      <c r="E95" s="71" t="s">
        <v>119</v>
      </c>
      <c r="F95" s="65">
        <v>206.17</v>
      </c>
      <c r="G95" s="60"/>
      <c r="H95" s="190"/>
      <c r="I95" s="228">
        <f t="shared" si="44"/>
        <v>206.17</v>
      </c>
      <c r="J95" s="217"/>
      <c r="L95" s="63">
        <f t="shared" si="48"/>
        <v>206.17</v>
      </c>
      <c r="N95" s="171">
        <f t="shared" si="45"/>
        <v>86</v>
      </c>
      <c r="O95" s="94" t="s">
        <v>36</v>
      </c>
      <c r="P95" s="173" t="s">
        <v>37</v>
      </c>
      <c r="Q95" s="95" t="s">
        <v>37</v>
      </c>
      <c r="R95" s="96" t="s">
        <v>48</v>
      </c>
      <c r="S95" s="97" t="s">
        <v>70</v>
      </c>
      <c r="T95" s="98">
        <f t="shared" si="34"/>
        <v>30</v>
      </c>
      <c r="U95" s="99" t="str">
        <f t="shared" si="35"/>
        <v>17.06.2021</v>
      </c>
      <c r="V95" s="100">
        <f t="shared" si="36"/>
        <v>206.17</v>
      </c>
      <c r="W95" s="101">
        <f t="shared" si="37"/>
        <v>0</v>
      </c>
      <c r="X95" s="102">
        <f t="shared" si="38"/>
        <v>206.17</v>
      </c>
      <c r="Y95" s="101">
        <f t="shared" si="39"/>
        <v>0</v>
      </c>
      <c r="Z95" s="103">
        <f t="shared" si="40"/>
        <v>0</v>
      </c>
    </row>
    <row r="96" spans="1:26" s="35" customFormat="1" ht="12.75">
      <c r="A96" s="145">
        <f t="shared" si="46"/>
        <v>87</v>
      </c>
      <c r="B96" s="61" t="str">
        <f t="shared" si="47"/>
        <v>SPITAL JUDETEAN BAIA MARE</v>
      </c>
      <c r="C96" s="70"/>
      <c r="D96" s="70">
        <v>88</v>
      </c>
      <c r="E96" s="71" t="s">
        <v>119</v>
      </c>
      <c r="F96" s="65">
        <v>130.55</v>
      </c>
      <c r="G96" s="60"/>
      <c r="H96" s="190"/>
      <c r="I96" s="228">
        <f t="shared" si="44"/>
        <v>130.55</v>
      </c>
      <c r="J96" s="217"/>
      <c r="L96" s="63">
        <f t="shared" si="48"/>
        <v>130.55</v>
      </c>
      <c r="N96" s="171">
        <f t="shared" si="45"/>
        <v>87</v>
      </c>
      <c r="O96" s="94" t="s">
        <v>36</v>
      </c>
      <c r="P96" s="173" t="s">
        <v>37</v>
      </c>
      <c r="Q96" s="95" t="s">
        <v>37</v>
      </c>
      <c r="R96" s="96" t="s">
        <v>48</v>
      </c>
      <c r="S96" s="97" t="s">
        <v>71</v>
      </c>
      <c r="T96" s="98">
        <f t="shared" si="34"/>
        <v>88</v>
      </c>
      <c r="U96" s="99" t="str">
        <f t="shared" si="35"/>
        <v>17.06.2021</v>
      </c>
      <c r="V96" s="100">
        <f t="shared" si="36"/>
        <v>130.55</v>
      </c>
      <c r="W96" s="101">
        <f t="shared" si="37"/>
        <v>0</v>
      </c>
      <c r="X96" s="102">
        <f t="shared" si="38"/>
        <v>130.55</v>
      </c>
      <c r="Y96" s="101">
        <f t="shared" si="39"/>
        <v>0</v>
      </c>
      <c r="Z96" s="103">
        <f t="shared" si="40"/>
        <v>0</v>
      </c>
    </row>
    <row r="97" spans="1:26" s="35" customFormat="1" ht="12.75">
      <c r="A97" s="145">
        <f t="shared" si="46"/>
        <v>88</v>
      </c>
      <c r="B97" s="61" t="str">
        <f t="shared" si="47"/>
        <v>SPITAL JUDETEAN BAIA MARE</v>
      </c>
      <c r="C97" s="70"/>
      <c r="D97" s="70">
        <v>248</v>
      </c>
      <c r="E97" s="71" t="s">
        <v>106</v>
      </c>
      <c r="F97" s="65">
        <v>33.55</v>
      </c>
      <c r="G97" s="60"/>
      <c r="H97" s="190"/>
      <c r="I97" s="228">
        <f t="shared" si="44"/>
        <v>33.55</v>
      </c>
      <c r="J97" s="217"/>
      <c r="L97" s="63">
        <f t="shared" si="48"/>
        <v>33.55</v>
      </c>
      <c r="N97" s="171">
        <f t="shared" si="45"/>
        <v>88</v>
      </c>
      <c r="O97" s="94" t="s">
        <v>36</v>
      </c>
      <c r="P97" s="173" t="s">
        <v>37</v>
      </c>
      <c r="Q97" s="95" t="s">
        <v>37</v>
      </c>
      <c r="R97" s="96" t="s">
        <v>48</v>
      </c>
      <c r="S97" s="97" t="s">
        <v>72</v>
      </c>
      <c r="T97" s="98">
        <f t="shared" si="34"/>
        <v>248</v>
      </c>
      <c r="U97" s="99" t="str">
        <f t="shared" si="35"/>
        <v>18.06.2021</v>
      </c>
      <c r="V97" s="100">
        <f t="shared" si="36"/>
        <v>33.55</v>
      </c>
      <c r="W97" s="101">
        <f t="shared" si="37"/>
        <v>0</v>
      </c>
      <c r="X97" s="102">
        <f t="shared" si="38"/>
        <v>33.55</v>
      </c>
      <c r="Y97" s="101">
        <f t="shared" si="39"/>
        <v>0</v>
      </c>
      <c r="Z97" s="103">
        <f t="shared" si="40"/>
        <v>0</v>
      </c>
    </row>
    <row r="98" spans="1:26" s="35" customFormat="1" ht="12.75">
      <c r="A98" s="145">
        <f t="shared" si="46"/>
        <v>89</v>
      </c>
      <c r="B98" s="61" t="str">
        <f t="shared" si="47"/>
        <v>SPITAL JUDETEAN BAIA MARE</v>
      </c>
      <c r="C98" s="70"/>
      <c r="D98" s="70">
        <v>249</v>
      </c>
      <c r="E98" s="71" t="s">
        <v>106</v>
      </c>
      <c r="F98" s="65">
        <v>54.42</v>
      </c>
      <c r="G98" s="60"/>
      <c r="H98" s="190"/>
      <c r="I98" s="228">
        <f t="shared" si="44"/>
        <v>54.42</v>
      </c>
      <c r="J98" s="217"/>
      <c r="L98" s="63">
        <f t="shared" si="48"/>
        <v>54.42</v>
      </c>
      <c r="N98" s="171">
        <f t="shared" si="45"/>
        <v>89</v>
      </c>
      <c r="O98" s="94" t="s">
        <v>36</v>
      </c>
      <c r="P98" s="173" t="s">
        <v>37</v>
      </c>
      <c r="Q98" s="95" t="s">
        <v>37</v>
      </c>
      <c r="R98" s="96" t="s">
        <v>48</v>
      </c>
      <c r="S98" s="97" t="s">
        <v>73</v>
      </c>
      <c r="T98" s="98">
        <f t="shared" si="34"/>
        <v>249</v>
      </c>
      <c r="U98" s="99" t="str">
        <f t="shared" si="35"/>
        <v>18.06.2021</v>
      </c>
      <c r="V98" s="100">
        <f t="shared" si="36"/>
        <v>54.42</v>
      </c>
      <c r="W98" s="101">
        <f t="shared" si="37"/>
        <v>0</v>
      </c>
      <c r="X98" s="102">
        <f t="shared" si="38"/>
        <v>54.42</v>
      </c>
      <c r="Y98" s="101">
        <f t="shared" si="39"/>
        <v>0</v>
      </c>
      <c r="Z98" s="103">
        <f t="shared" si="40"/>
        <v>0</v>
      </c>
    </row>
    <row r="99" spans="1:26" s="35" customFormat="1" ht="12.75">
      <c r="A99" s="145">
        <f t="shared" si="46"/>
        <v>90</v>
      </c>
      <c r="B99" s="61" t="str">
        <f t="shared" si="47"/>
        <v>SPITAL JUDETEAN BAIA MARE</v>
      </c>
      <c r="C99" s="70"/>
      <c r="D99" s="70">
        <v>247</v>
      </c>
      <c r="E99" s="71" t="s">
        <v>106</v>
      </c>
      <c r="F99" s="65">
        <v>189</v>
      </c>
      <c r="G99" s="60"/>
      <c r="H99" s="190"/>
      <c r="I99" s="228">
        <f t="shared" si="44"/>
        <v>189</v>
      </c>
      <c r="J99" s="217"/>
      <c r="L99" s="63">
        <f t="shared" si="48"/>
        <v>189</v>
      </c>
      <c r="N99" s="171">
        <f t="shared" si="45"/>
        <v>90</v>
      </c>
      <c r="O99" s="94" t="s">
        <v>36</v>
      </c>
      <c r="P99" s="173" t="s">
        <v>37</v>
      </c>
      <c r="Q99" s="95" t="s">
        <v>37</v>
      </c>
      <c r="R99" s="96" t="s">
        <v>48</v>
      </c>
      <c r="S99" s="97" t="s">
        <v>74</v>
      </c>
      <c r="T99" s="98">
        <f t="shared" si="34"/>
        <v>247</v>
      </c>
      <c r="U99" s="99" t="str">
        <f t="shared" si="35"/>
        <v>18.06.2021</v>
      </c>
      <c r="V99" s="100">
        <f t="shared" si="36"/>
        <v>189</v>
      </c>
      <c r="W99" s="101">
        <f t="shared" si="37"/>
        <v>0</v>
      </c>
      <c r="X99" s="102">
        <f t="shared" si="38"/>
        <v>189</v>
      </c>
      <c r="Y99" s="101">
        <f t="shared" si="39"/>
        <v>0</v>
      </c>
      <c r="Z99" s="103">
        <f t="shared" si="40"/>
        <v>0</v>
      </c>
    </row>
    <row r="100" spans="1:26" s="35" customFormat="1" ht="12.75">
      <c r="A100" s="145">
        <f t="shared" si="46"/>
        <v>91</v>
      </c>
      <c r="B100" s="61" t="str">
        <f t="shared" si="47"/>
        <v>SPITAL JUDETEAN BAIA MARE</v>
      </c>
      <c r="C100" s="70"/>
      <c r="D100" s="70">
        <v>245</v>
      </c>
      <c r="E100" s="71" t="s">
        <v>106</v>
      </c>
      <c r="F100" s="65">
        <v>87.04</v>
      </c>
      <c r="G100" s="60"/>
      <c r="H100" s="190"/>
      <c r="I100" s="228">
        <f t="shared" si="44"/>
        <v>87.04</v>
      </c>
      <c r="J100" s="217"/>
      <c r="L100" s="63">
        <f t="shared" si="48"/>
        <v>87.04</v>
      </c>
      <c r="N100" s="171">
        <f t="shared" si="45"/>
        <v>91</v>
      </c>
      <c r="O100" s="94" t="s">
        <v>36</v>
      </c>
      <c r="P100" s="173" t="s">
        <v>37</v>
      </c>
      <c r="Q100" s="95" t="s">
        <v>37</v>
      </c>
      <c r="R100" s="96" t="s">
        <v>48</v>
      </c>
      <c r="S100" s="97" t="s">
        <v>75</v>
      </c>
      <c r="T100" s="98">
        <f t="shared" si="34"/>
        <v>245</v>
      </c>
      <c r="U100" s="99" t="str">
        <f t="shared" si="35"/>
        <v>18.06.2021</v>
      </c>
      <c r="V100" s="100">
        <f t="shared" si="36"/>
        <v>87.04</v>
      </c>
      <c r="W100" s="101">
        <f t="shared" si="37"/>
        <v>0</v>
      </c>
      <c r="X100" s="102">
        <f t="shared" si="38"/>
        <v>87.04</v>
      </c>
      <c r="Y100" s="101">
        <f t="shared" si="39"/>
        <v>0</v>
      </c>
      <c r="Z100" s="103">
        <f t="shared" si="40"/>
        <v>0</v>
      </c>
    </row>
    <row r="101" spans="1:26" s="35" customFormat="1" ht="12.75">
      <c r="A101" s="145">
        <f t="shared" si="46"/>
        <v>92</v>
      </c>
      <c r="B101" s="61" t="str">
        <f t="shared" si="47"/>
        <v>SPITAL JUDETEAN BAIA MARE</v>
      </c>
      <c r="C101" s="70"/>
      <c r="D101" s="70">
        <v>244</v>
      </c>
      <c r="E101" s="71" t="s">
        <v>106</v>
      </c>
      <c r="F101" s="65">
        <v>40.94</v>
      </c>
      <c r="G101" s="60"/>
      <c r="H101" s="190"/>
      <c r="I101" s="228">
        <f t="shared" si="44"/>
        <v>40.94</v>
      </c>
      <c r="J101" s="217"/>
      <c r="L101" s="63">
        <f t="shared" si="48"/>
        <v>40.94</v>
      </c>
      <c r="N101" s="171">
        <f t="shared" si="45"/>
        <v>92</v>
      </c>
      <c r="O101" s="94" t="s">
        <v>36</v>
      </c>
      <c r="P101" s="173" t="s">
        <v>37</v>
      </c>
      <c r="Q101" s="95" t="s">
        <v>37</v>
      </c>
      <c r="R101" s="96" t="s">
        <v>48</v>
      </c>
      <c r="S101" s="97" t="s">
        <v>76</v>
      </c>
      <c r="T101" s="98">
        <f t="shared" si="34"/>
        <v>244</v>
      </c>
      <c r="U101" s="99" t="str">
        <f t="shared" si="35"/>
        <v>18.06.2021</v>
      </c>
      <c r="V101" s="100">
        <f t="shared" si="36"/>
        <v>40.94</v>
      </c>
      <c r="W101" s="101">
        <f t="shared" si="37"/>
        <v>0</v>
      </c>
      <c r="X101" s="102">
        <f t="shared" si="38"/>
        <v>40.94</v>
      </c>
      <c r="Y101" s="101">
        <f t="shared" si="39"/>
        <v>0</v>
      </c>
      <c r="Z101" s="103">
        <f t="shared" si="40"/>
        <v>0</v>
      </c>
    </row>
    <row r="102" spans="1:26" s="35" customFormat="1" ht="12.75">
      <c r="A102" s="145">
        <f t="shared" si="46"/>
        <v>93</v>
      </c>
      <c r="B102" s="61" t="str">
        <f t="shared" si="47"/>
        <v>SPITAL JUDETEAN BAIA MARE</v>
      </c>
      <c r="C102" s="70"/>
      <c r="D102" s="70">
        <v>35840</v>
      </c>
      <c r="E102" s="71" t="s">
        <v>106</v>
      </c>
      <c r="F102" s="65">
        <v>128.81</v>
      </c>
      <c r="G102" s="60"/>
      <c r="H102" s="190"/>
      <c r="I102" s="228">
        <f t="shared" si="44"/>
        <v>128.81</v>
      </c>
      <c r="J102" s="217"/>
      <c r="L102" s="63">
        <f t="shared" si="48"/>
        <v>128.81</v>
      </c>
      <c r="N102" s="171">
        <f t="shared" si="45"/>
        <v>93</v>
      </c>
      <c r="O102" s="94" t="s">
        <v>36</v>
      </c>
      <c r="P102" s="173" t="s">
        <v>37</v>
      </c>
      <c r="Q102" s="95" t="s">
        <v>37</v>
      </c>
      <c r="R102" s="96" t="s">
        <v>48</v>
      </c>
      <c r="S102" s="97" t="s">
        <v>77</v>
      </c>
      <c r="T102" s="98">
        <f t="shared" si="34"/>
        <v>35840</v>
      </c>
      <c r="U102" s="99" t="str">
        <f t="shared" si="35"/>
        <v>18.06.2021</v>
      </c>
      <c r="V102" s="100">
        <f t="shared" si="36"/>
        <v>128.81</v>
      </c>
      <c r="W102" s="101">
        <f t="shared" si="37"/>
        <v>0</v>
      </c>
      <c r="X102" s="102">
        <f t="shared" si="38"/>
        <v>128.81</v>
      </c>
      <c r="Y102" s="101">
        <f t="shared" si="39"/>
        <v>0</v>
      </c>
      <c r="Z102" s="103">
        <f t="shared" si="40"/>
        <v>0</v>
      </c>
    </row>
    <row r="103" spans="1:26" s="35" customFormat="1" ht="12.75">
      <c r="A103" s="145">
        <f t="shared" si="46"/>
        <v>94</v>
      </c>
      <c r="B103" s="61" t="str">
        <f t="shared" si="47"/>
        <v>SPITAL JUDETEAN BAIA MARE</v>
      </c>
      <c r="C103" s="70"/>
      <c r="D103" s="70">
        <v>247</v>
      </c>
      <c r="E103" s="71" t="s">
        <v>106</v>
      </c>
      <c r="F103" s="65">
        <v>78.37</v>
      </c>
      <c r="G103" s="60"/>
      <c r="H103" s="190"/>
      <c r="I103" s="228">
        <f t="shared" si="44"/>
        <v>78.37</v>
      </c>
      <c r="J103" s="217"/>
      <c r="L103" s="63">
        <f t="shared" si="48"/>
        <v>78.37</v>
      </c>
      <c r="N103" s="171">
        <f t="shared" si="45"/>
        <v>94</v>
      </c>
      <c r="O103" s="94" t="s">
        <v>36</v>
      </c>
      <c r="P103" s="173" t="s">
        <v>37</v>
      </c>
      <c r="Q103" s="95" t="s">
        <v>37</v>
      </c>
      <c r="R103" s="96" t="s">
        <v>48</v>
      </c>
      <c r="S103" s="97" t="s">
        <v>78</v>
      </c>
      <c r="T103" s="98">
        <f t="shared" si="34"/>
        <v>247</v>
      </c>
      <c r="U103" s="99" t="str">
        <f t="shared" si="35"/>
        <v>18.06.2021</v>
      </c>
      <c r="V103" s="100">
        <f t="shared" si="36"/>
        <v>78.37</v>
      </c>
      <c r="W103" s="101">
        <f t="shared" si="37"/>
        <v>0</v>
      </c>
      <c r="X103" s="102">
        <f t="shared" si="38"/>
        <v>78.37</v>
      </c>
      <c r="Y103" s="101">
        <f t="shared" si="39"/>
        <v>0</v>
      </c>
      <c r="Z103" s="103">
        <f t="shared" si="40"/>
        <v>0</v>
      </c>
    </row>
    <row r="104" spans="1:26" s="35" customFormat="1" ht="12.75">
      <c r="A104" s="145">
        <f t="shared" si="46"/>
        <v>95</v>
      </c>
      <c r="B104" s="61" t="str">
        <f t="shared" si="47"/>
        <v>SPITAL JUDETEAN BAIA MARE</v>
      </c>
      <c r="C104" s="70"/>
      <c r="D104" s="70">
        <v>31</v>
      </c>
      <c r="E104" s="71" t="s">
        <v>105</v>
      </c>
      <c r="F104" s="65">
        <v>120.83</v>
      </c>
      <c r="G104" s="60"/>
      <c r="H104" s="190"/>
      <c r="I104" s="228">
        <f t="shared" si="44"/>
        <v>120.83</v>
      </c>
      <c r="J104" s="217"/>
      <c r="L104" s="63">
        <f t="shared" si="48"/>
        <v>120.83</v>
      </c>
      <c r="N104" s="171">
        <f t="shared" si="45"/>
        <v>95</v>
      </c>
      <c r="O104" s="94" t="s">
        <v>36</v>
      </c>
      <c r="P104" s="173" t="s">
        <v>37</v>
      </c>
      <c r="Q104" s="95" t="s">
        <v>37</v>
      </c>
      <c r="R104" s="96" t="s">
        <v>48</v>
      </c>
      <c r="S104" s="97" t="s">
        <v>79</v>
      </c>
      <c r="T104" s="98">
        <f t="shared" si="34"/>
        <v>31</v>
      </c>
      <c r="U104" s="99" t="str">
        <f t="shared" si="35"/>
        <v>22.06.2021</v>
      </c>
      <c r="V104" s="100">
        <f t="shared" si="36"/>
        <v>120.83</v>
      </c>
      <c r="W104" s="101">
        <f t="shared" si="37"/>
        <v>0</v>
      </c>
      <c r="X104" s="102">
        <f t="shared" si="38"/>
        <v>120.83</v>
      </c>
      <c r="Y104" s="101">
        <f t="shared" si="39"/>
        <v>0</v>
      </c>
      <c r="Z104" s="103">
        <f t="shared" si="40"/>
        <v>0</v>
      </c>
    </row>
    <row r="105" spans="1:26" s="35" customFormat="1" ht="12.75">
      <c r="A105" s="145">
        <f t="shared" si="46"/>
        <v>96</v>
      </c>
      <c r="B105" s="61" t="str">
        <f t="shared" si="47"/>
        <v>SPITAL JUDETEAN BAIA MARE</v>
      </c>
      <c r="C105" s="70"/>
      <c r="D105" s="70">
        <v>253</v>
      </c>
      <c r="E105" s="71" t="s">
        <v>105</v>
      </c>
      <c r="F105" s="65">
        <v>151.11</v>
      </c>
      <c r="G105" s="60"/>
      <c r="H105" s="190"/>
      <c r="I105" s="228">
        <f t="shared" si="44"/>
        <v>151.11</v>
      </c>
      <c r="J105" s="217"/>
      <c r="L105" s="63">
        <f t="shared" si="48"/>
        <v>151.11</v>
      </c>
      <c r="N105" s="171">
        <f t="shared" si="45"/>
        <v>96</v>
      </c>
      <c r="O105" s="94" t="s">
        <v>36</v>
      </c>
      <c r="P105" s="173" t="s">
        <v>37</v>
      </c>
      <c r="Q105" s="95" t="s">
        <v>37</v>
      </c>
      <c r="R105" s="96" t="s">
        <v>48</v>
      </c>
      <c r="S105" s="97" t="s">
        <v>80</v>
      </c>
      <c r="T105" s="98">
        <f t="shared" si="34"/>
        <v>253</v>
      </c>
      <c r="U105" s="99" t="str">
        <f t="shared" si="35"/>
        <v>22.06.2021</v>
      </c>
      <c r="V105" s="100">
        <f t="shared" si="36"/>
        <v>151.11</v>
      </c>
      <c r="W105" s="101">
        <f t="shared" si="37"/>
        <v>0</v>
      </c>
      <c r="X105" s="102">
        <f t="shared" si="38"/>
        <v>151.11</v>
      </c>
      <c r="Y105" s="101">
        <f t="shared" si="39"/>
        <v>0</v>
      </c>
      <c r="Z105" s="103">
        <f t="shared" si="40"/>
        <v>0</v>
      </c>
    </row>
    <row r="106" spans="1:26" s="35" customFormat="1" ht="12.75">
      <c r="A106" s="145">
        <f t="shared" si="46"/>
        <v>97</v>
      </c>
      <c r="B106" s="61" t="str">
        <f t="shared" si="47"/>
        <v>SPITAL JUDETEAN BAIA MARE</v>
      </c>
      <c r="C106" s="70"/>
      <c r="D106" s="70">
        <v>252</v>
      </c>
      <c r="E106" s="71" t="s">
        <v>105</v>
      </c>
      <c r="F106" s="65">
        <v>83.81</v>
      </c>
      <c r="G106" s="60"/>
      <c r="H106" s="190"/>
      <c r="I106" s="228">
        <f t="shared" si="44"/>
        <v>83.81</v>
      </c>
      <c r="J106" s="217"/>
      <c r="L106" s="63">
        <f t="shared" si="48"/>
        <v>83.81</v>
      </c>
      <c r="N106" s="171">
        <f t="shared" si="45"/>
        <v>97</v>
      </c>
      <c r="O106" s="94" t="s">
        <v>36</v>
      </c>
      <c r="P106" s="173" t="s">
        <v>37</v>
      </c>
      <c r="Q106" s="95" t="s">
        <v>37</v>
      </c>
      <c r="R106" s="96" t="s">
        <v>48</v>
      </c>
      <c r="S106" s="97" t="s">
        <v>81</v>
      </c>
      <c r="T106" s="98">
        <f t="shared" si="34"/>
        <v>252</v>
      </c>
      <c r="U106" s="99" t="str">
        <f t="shared" si="35"/>
        <v>22.06.2021</v>
      </c>
      <c r="V106" s="100">
        <f t="shared" si="36"/>
        <v>83.81</v>
      </c>
      <c r="W106" s="101">
        <f t="shared" si="37"/>
        <v>0</v>
      </c>
      <c r="X106" s="102">
        <f t="shared" si="38"/>
        <v>83.81</v>
      </c>
      <c r="Y106" s="101">
        <f t="shared" si="39"/>
        <v>0</v>
      </c>
      <c r="Z106" s="103">
        <f t="shared" si="40"/>
        <v>0</v>
      </c>
    </row>
    <row r="107" spans="1:26" s="35" customFormat="1" ht="12.75">
      <c r="A107" s="145">
        <f t="shared" si="46"/>
        <v>98</v>
      </c>
      <c r="B107" s="61" t="str">
        <f t="shared" si="47"/>
        <v>SPITAL JUDETEAN BAIA MARE</v>
      </c>
      <c r="C107" s="70"/>
      <c r="D107" s="70">
        <v>251</v>
      </c>
      <c r="E107" s="71" t="s">
        <v>105</v>
      </c>
      <c r="F107" s="65">
        <v>191.71</v>
      </c>
      <c r="G107" s="60"/>
      <c r="H107" s="10"/>
      <c r="I107" s="228">
        <f t="shared" si="44"/>
        <v>191.71</v>
      </c>
      <c r="J107" s="217"/>
      <c r="L107" s="63">
        <f t="shared" si="48"/>
        <v>191.71</v>
      </c>
      <c r="N107" s="171">
        <f t="shared" si="45"/>
        <v>98</v>
      </c>
      <c r="O107" s="94" t="s">
        <v>36</v>
      </c>
      <c r="P107" s="173" t="s">
        <v>37</v>
      </c>
      <c r="Q107" s="95" t="s">
        <v>37</v>
      </c>
      <c r="R107" s="96" t="s">
        <v>48</v>
      </c>
      <c r="S107" s="97" t="s">
        <v>82</v>
      </c>
      <c r="T107" s="98">
        <f t="shared" si="34"/>
        <v>251</v>
      </c>
      <c r="U107" s="99" t="str">
        <f t="shared" si="35"/>
        <v>22.06.2021</v>
      </c>
      <c r="V107" s="100">
        <f t="shared" si="36"/>
        <v>191.71</v>
      </c>
      <c r="W107" s="101">
        <f t="shared" si="37"/>
        <v>0</v>
      </c>
      <c r="X107" s="102">
        <f t="shared" si="38"/>
        <v>191.71</v>
      </c>
      <c r="Y107" s="101">
        <f t="shared" si="39"/>
        <v>0</v>
      </c>
      <c r="Z107" s="103">
        <f t="shared" si="40"/>
        <v>0</v>
      </c>
    </row>
    <row r="108" spans="1:26" s="35" customFormat="1" ht="12.75">
      <c r="A108" s="145">
        <f t="shared" si="46"/>
        <v>99</v>
      </c>
      <c r="B108" s="61" t="str">
        <f t="shared" si="47"/>
        <v>SPITAL JUDETEAN BAIA MARE</v>
      </c>
      <c r="C108" s="70"/>
      <c r="D108" s="70">
        <v>1215</v>
      </c>
      <c r="E108" s="71" t="s">
        <v>120</v>
      </c>
      <c r="F108" s="65">
        <v>83.69</v>
      </c>
      <c r="G108" s="60"/>
      <c r="H108" s="10"/>
      <c r="I108" s="228">
        <f t="shared" si="44"/>
        <v>83.69</v>
      </c>
      <c r="J108" s="217"/>
      <c r="L108" s="63">
        <f t="shared" si="48"/>
        <v>83.69</v>
      </c>
      <c r="N108" s="171">
        <f t="shared" si="45"/>
        <v>99</v>
      </c>
      <c r="O108" s="94" t="s">
        <v>36</v>
      </c>
      <c r="P108" s="173" t="s">
        <v>37</v>
      </c>
      <c r="Q108" s="95" t="s">
        <v>37</v>
      </c>
      <c r="R108" s="96" t="s">
        <v>48</v>
      </c>
      <c r="S108" s="97" t="s">
        <v>83</v>
      </c>
      <c r="T108" s="98">
        <f t="shared" si="34"/>
        <v>1215</v>
      </c>
      <c r="U108" s="204" t="str">
        <f t="shared" si="35"/>
        <v>23.06.2021</v>
      </c>
      <c r="V108" s="205">
        <f t="shared" si="36"/>
        <v>83.69</v>
      </c>
      <c r="W108" s="101"/>
      <c r="X108" s="102"/>
      <c r="Y108" s="101"/>
      <c r="Z108" s="103"/>
    </row>
    <row r="109" spans="1:26" s="35" customFormat="1" ht="12.75">
      <c r="A109" s="145">
        <f t="shared" si="46"/>
        <v>100</v>
      </c>
      <c r="B109" s="61" t="str">
        <f t="shared" si="47"/>
        <v>SPITAL JUDETEAN BAIA MARE</v>
      </c>
      <c r="C109" s="70"/>
      <c r="D109" s="70">
        <v>1216</v>
      </c>
      <c r="E109" s="71" t="s">
        <v>120</v>
      </c>
      <c r="F109" s="65">
        <v>120.24</v>
      </c>
      <c r="G109" s="60"/>
      <c r="H109" s="10"/>
      <c r="I109" s="228">
        <f t="shared" si="44"/>
        <v>120.24</v>
      </c>
      <c r="J109" s="217"/>
      <c r="L109" s="63">
        <f t="shared" si="48"/>
        <v>120.24</v>
      </c>
      <c r="N109" s="171">
        <f t="shared" si="45"/>
        <v>100</v>
      </c>
      <c r="O109" s="94" t="s">
        <v>36</v>
      </c>
      <c r="P109" s="173" t="s">
        <v>37</v>
      </c>
      <c r="Q109" s="95" t="s">
        <v>37</v>
      </c>
      <c r="R109" s="96" t="s">
        <v>48</v>
      </c>
      <c r="S109" s="97" t="s">
        <v>84</v>
      </c>
      <c r="T109" s="98">
        <f t="shared" si="34"/>
        <v>1216</v>
      </c>
      <c r="U109" s="204" t="str">
        <f t="shared" si="35"/>
        <v>23.06.2021</v>
      </c>
      <c r="V109" s="205">
        <f t="shared" si="36"/>
        <v>120.24</v>
      </c>
      <c r="W109" s="101"/>
      <c r="X109" s="102"/>
      <c r="Y109" s="101"/>
      <c r="Z109" s="103"/>
    </row>
    <row r="110" spans="1:26" s="35" customFormat="1" ht="12.75">
      <c r="A110" s="145">
        <f t="shared" si="46"/>
        <v>101</v>
      </c>
      <c r="B110" s="61" t="str">
        <f t="shared" si="47"/>
        <v>SPITAL JUDETEAN BAIA MARE</v>
      </c>
      <c r="C110" s="70"/>
      <c r="D110" s="70">
        <v>256</v>
      </c>
      <c r="E110" s="71" t="s">
        <v>120</v>
      </c>
      <c r="F110" s="65">
        <v>52.65</v>
      </c>
      <c r="G110" s="60"/>
      <c r="H110" s="10"/>
      <c r="I110" s="228">
        <f t="shared" si="44"/>
        <v>52.65</v>
      </c>
      <c r="J110" s="217"/>
      <c r="L110" s="63">
        <f t="shared" si="48"/>
        <v>52.65</v>
      </c>
      <c r="N110" s="171">
        <f t="shared" si="45"/>
        <v>101</v>
      </c>
      <c r="O110" s="94" t="s">
        <v>36</v>
      </c>
      <c r="P110" s="173" t="s">
        <v>37</v>
      </c>
      <c r="Q110" s="95" t="s">
        <v>37</v>
      </c>
      <c r="R110" s="96" t="s">
        <v>48</v>
      </c>
      <c r="S110" s="97" t="s">
        <v>121</v>
      </c>
      <c r="T110" s="98">
        <f t="shared" si="34"/>
        <v>256</v>
      </c>
      <c r="U110" s="204" t="str">
        <f t="shared" si="35"/>
        <v>23.06.2021</v>
      </c>
      <c r="V110" s="205">
        <f t="shared" si="36"/>
        <v>52.65</v>
      </c>
      <c r="W110" s="101"/>
      <c r="X110" s="102"/>
      <c r="Y110" s="101"/>
      <c r="Z110" s="103"/>
    </row>
    <row r="111" spans="1:26" s="35" customFormat="1" ht="12.75">
      <c r="A111" s="145">
        <f t="shared" si="46"/>
        <v>102</v>
      </c>
      <c r="B111" s="61" t="str">
        <f t="shared" si="47"/>
        <v>SPITAL JUDETEAN BAIA MARE</v>
      </c>
      <c r="C111" s="70"/>
      <c r="D111" s="70">
        <v>910</v>
      </c>
      <c r="E111" s="71" t="s">
        <v>120</v>
      </c>
      <c r="F111" s="65">
        <v>65.1</v>
      </c>
      <c r="G111" s="60"/>
      <c r="H111" s="10"/>
      <c r="I111" s="228">
        <f t="shared" si="44"/>
        <v>65.1</v>
      </c>
      <c r="J111" s="217"/>
      <c r="L111" s="63">
        <f t="shared" si="48"/>
        <v>65.1</v>
      </c>
      <c r="N111" s="171">
        <f t="shared" si="45"/>
        <v>102</v>
      </c>
      <c r="O111" s="94" t="s">
        <v>36</v>
      </c>
      <c r="P111" s="173" t="s">
        <v>37</v>
      </c>
      <c r="Q111" s="95" t="s">
        <v>37</v>
      </c>
      <c r="R111" s="96" t="s">
        <v>48</v>
      </c>
      <c r="S111" s="97" t="s">
        <v>122</v>
      </c>
      <c r="T111" s="98">
        <f t="shared" si="34"/>
        <v>910</v>
      </c>
      <c r="U111" s="204" t="str">
        <f t="shared" si="35"/>
        <v>23.06.2021</v>
      </c>
      <c r="V111" s="205">
        <f t="shared" si="36"/>
        <v>65.1</v>
      </c>
      <c r="W111" s="101"/>
      <c r="X111" s="102"/>
      <c r="Y111" s="101"/>
      <c r="Z111" s="103"/>
    </row>
    <row r="112" spans="1:26" s="35" customFormat="1" ht="12.75">
      <c r="A112" s="145">
        <f t="shared" si="46"/>
        <v>103</v>
      </c>
      <c r="B112" s="61" t="str">
        <f t="shared" si="47"/>
        <v>SPITAL JUDETEAN BAIA MARE</v>
      </c>
      <c r="C112" s="70"/>
      <c r="D112" s="70">
        <v>2626</v>
      </c>
      <c r="E112" s="71" t="s">
        <v>120</v>
      </c>
      <c r="F112" s="65">
        <v>98.43</v>
      </c>
      <c r="G112" s="60"/>
      <c r="H112" s="10"/>
      <c r="I112" s="228">
        <f t="shared" si="44"/>
        <v>98.43</v>
      </c>
      <c r="J112" s="217"/>
      <c r="L112" s="63">
        <f t="shared" si="48"/>
        <v>98.43</v>
      </c>
      <c r="N112" s="171">
        <f t="shared" si="45"/>
        <v>103</v>
      </c>
      <c r="O112" s="94" t="s">
        <v>36</v>
      </c>
      <c r="P112" s="173" t="s">
        <v>37</v>
      </c>
      <c r="Q112" s="95" t="s">
        <v>37</v>
      </c>
      <c r="R112" s="96" t="s">
        <v>48</v>
      </c>
      <c r="S112" s="97" t="s">
        <v>123</v>
      </c>
      <c r="T112" s="98">
        <f t="shared" si="34"/>
        <v>2626</v>
      </c>
      <c r="U112" s="204" t="str">
        <f t="shared" si="35"/>
        <v>23.06.2021</v>
      </c>
      <c r="V112" s="205">
        <f t="shared" si="36"/>
        <v>98.43</v>
      </c>
      <c r="W112" s="101"/>
      <c r="X112" s="102"/>
      <c r="Y112" s="101"/>
      <c r="Z112" s="103"/>
    </row>
    <row r="113" spans="1:26" s="35" customFormat="1" ht="12.75">
      <c r="A113" s="145">
        <f t="shared" si="46"/>
        <v>104</v>
      </c>
      <c r="B113" s="61" t="str">
        <f t="shared" si="47"/>
        <v>SPITAL JUDETEAN BAIA MARE</v>
      </c>
      <c r="C113" s="70"/>
      <c r="D113" s="70">
        <v>1214</v>
      </c>
      <c r="E113" s="71" t="s">
        <v>120</v>
      </c>
      <c r="F113" s="65">
        <v>121.48</v>
      </c>
      <c r="G113" s="60"/>
      <c r="H113" s="10"/>
      <c r="I113" s="228">
        <f t="shared" si="44"/>
        <v>121.48</v>
      </c>
      <c r="J113" s="217"/>
      <c r="L113" s="63">
        <f t="shared" si="48"/>
        <v>121.48</v>
      </c>
      <c r="N113" s="171">
        <f t="shared" si="45"/>
        <v>104</v>
      </c>
      <c r="O113" s="94" t="s">
        <v>36</v>
      </c>
      <c r="P113" s="173" t="s">
        <v>37</v>
      </c>
      <c r="Q113" s="95" t="s">
        <v>37</v>
      </c>
      <c r="R113" s="96" t="s">
        <v>48</v>
      </c>
      <c r="S113" s="97" t="s">
        <v>124</v>
      </c>
      <c r="T113" s="98">
        <f t="shared" si="34"/>
        <v>1214</v>
      </c>
      <c r="U113" s="204" t="str">
        <f t="shared" si="35"/>
        <v>23.06.2021</v>
      </c>
      <c r="V113" s="205">
        <f t="shared" si="36"/>
        <v>121.48</v>
      </c>
      <c r="W113" s="101"/>
      <c r="X113" s="102"/>
      <c r="Y113" s="101"/>
      <c r="Z113" s="103"/>
    </row>
    <row r="114" spans="1:26" s="35" customFormat="1" ht="12.75">
      <c r="A114" s="145">
        <f t="shared" si="46"/>
        <v>105</v>
      </c>
      <c r="B114" s="61" t="str">
        <f t="shared" si="47"/>
        <v>SPITAL JUDETEAN BAIA MARE</v>
      </c>
      <c r="C114" s="70"/>
      <c r="D114" s="70">
        <v>1340</v>
      </c>
      <c r="E114" s="71" t="s">
        <v>120</v>
      </c>
      <c r="F114" s="65">
        <v>161.48</v>
      </c>
      <c r="G114" s="60"/>
      <c r="H114" s="10"/>
      <c r="I114" s="228">
        <f t="shared" si="44"/>
        <v>161.48</v>
      </c>
      <c r="J114" s="217"/>
      <c r="L114" s="63">
        <f t="shared" si="48"/>
        <v>161.48</v>
      </c>
      <c r="N114" s="171">
        <f t="shared" si="45"/>
        <v>105</v>
      </c>
      <c r="O114" s="94" t="s">
        <v>36</v>
      </c>
      <c r="P114" s="173" t="s">
        <v>37</v>
      </c>
      <c r="Q114" s="95" t="s">
        <v>37</v>
      </c>
      <c r="R114" s="96" t="s">
        <v>48</v>
      </c>
      <c r="S114" s="97" t="s">
        <v>125</v>
      </c>
      <c r="T114" s="98">
        <f t="shared" si="34"/>
        <v>1340</v>
      </c>
      <c r="U114" s="204" t="str">
        <f t="shared" si="35"/>
        <v>23.06.2021</v>
      </c>
      <c r="V114" s="205">
        <f t="shared" si="36"/>
        <v>161.48</v>
      </c>
      <c r="W114" s="101"/>
      <c r="X114" s="102"/>
      <c r="Y114" s="101"/>
      <c r="Z114" s="103"/>
    </row>
    <row r="115" spans="1:26" s="35" customFormat="1" ht="12.75">
      <c r="A115" s="145">
        <f t="shared" si="46"/>
        <v>106</v>
      </c>
      <c r="B115" s="61" t="str">
        <f t="shared" si="47"/>
        <v>SPITAL JUDETEAN BAIA MARE</v>
      </c>
      <c r="C115" s="70"/>
      <c r="D115" s="70">
        <v>35841</v>
      </c>
      <c r="E115" s="71" t="s">
        <v>129</v>
      </c>
      <c r="F115" s="65">
        <v>115.04</v>
      </c>
      <c r="G115" s="60"/>
      <c r="H115" s="10"/>
      <c r="I115" s="228">
        <f t="shared" si="44"/>
        <v>115.04</v>
      </c>
      <c r="J115" s="217"/>
      <c r="L115" s="63">
        <f t="shared" si="48"/>
        <v>115.04</v>
      </c>
      <c r="N115" s="171">
        <f t="shared" si="45"/>
        <v>106</v>
      </c>
      <c r="O115" s="94" t="s">
        <v>36</v>
      </c>
      <c r="P115" s="173" t="s">
        <v>37</v>
      </c>
      <c r="Q115" s="95" t="s">
        <v>37</v>
      </c>
      <c r="R115" s="96" t="s">
        <v>48</v>
      </c>
      <c r="S115" s="97" t="s">
        <v>126</v>
      </c>
      <c r="T115" s="98">
        <f t="shared" si="34"/>
        <v>35841</v>
      </c>
      <c r="U115" s="204" t="str">
        <f t="shared" si="35"/>
        <v>24.06.2021</v>
      </c>
      <c r="V115" s="205">
        <f t="shared" si="36"/>
        <v>115.04</v>
      </c>
      <c r="W115" s="101"/>
      <c r="X115" s="102"/>
      <c r="Y115" s="101"/>
      <c r="Z115" s="103"/>
    </row>
    <row r="116" spans="1:26" s="35" customFormat="1" ht="12.75">
      <c r="A116" s="145">
        <f t="shared" si="46"/>
        <v>107</v>
      </c>
      <c r="B116" s="61" t="str">
        <f t="shared" si="47"/>
        <v>SPITAL JUDETEAN BAIA MARE</v>
      </c>
      <c r="C116" s="70"/>
      <c r="D116" s="70">
        <v>35842</v>
      </c>
      <c r="E116" s="71" t="s">
        <v>129</v>
      </c>
      <c r="F116" s="65">
        <v>200.02</v>
      </c>
      <c r="G116" s="60"/>
      <c r="H116" s="10"/>
      <c r="I116" s="228">
        <f t="shared" si="44"/>
        <v>200.02</v>
      </c>
      <c r="J116" s="217"/>
      <c r="L116" s="63">
        <f t="shared" si="48"/>
        <v>200.02</v>
      </c>
      <c r="N116" s="171">
        <f t="shared" si="45"/>
        <v>107</v>
      </c>
      <c r="O116" s="94" t="s">
        <v>36</v>
      </c>
      <c r="P116" s="173" t="s">
        <v>37</v>
      </c>
      <c r="Q116" s="95" t="s">
        <v>37</v>
      </c>
      <c r="R116" s="96" t="s">
        <v>48</v>
      </c>
      <c r="S116" s="97" t="s">
        <v>127</v>
      </c>
      <c r="T116" s="98">
        <f t="shared" si="34"/>
        <v>35842</v>
      </c>
      <c r="U116" s="204" t="str">
        <f t="shared" si="35"/>
        <v>24.06.2021</v>
      </c>
      <c r="V116" s="205">
        <f t="shared" si="36"/>
        <v>200.02</v>
      </c>
      <c r="W116" s="101"/>
      <c r="X116" s="102"/>
      <c r="Y116" s="101"/>
      <c r="Z116" s="103"/>
    </row>
    <row r="117" spans="1:26" s="35" customFormat="1" ht="12.75">
      <c r="A117" s="145">
        <f t="shared" si="46"/>
        <v>108</v>
      </c>
      <c r="B117" s="61" t="str">
        <f t="shared" si="47"/>
        <v>SPITAL JUDETEAN BAIA MARE</v>
      </c>
      <c r="C117" s="70"/>
      <c r="D117" s="70">
        <v>259</v>
      </c>
      <c r="E117" s="71" t="s">
        <v>129</v>
      </c>
      <c r="F117" s="65">
        <v>14.22</v>
      </c>
      <c r="G117" s="60"/>
      <c r="H117" s="10"/>
      <c r="I117" s="228">
        <f t="shared" si="44"/>
        <v>14.22</v>
      </c>
      <c r="J117" s="217"/>
      <c r="L117" s="63">
        <f t="shared" si="48"/>
        <v>14.22</v>
      </c>
      <c r="N117" s="171">
        <f t="shared" si="45"/>
        <v>108</v>
      </c>
      <c r="O117" s="94" t="s">
        <v>36</v>
      </c>
      <c r="P117" s="173" t="s">
        <v>37</v>
      </c>
      <c r="Q117" s="95" t="s">
        <v>37</v>
      </c>
      <c r="R117" s="96" t="s">
        <v>48</v>
      </c>
      <c r="S117" s="97" t="s">
        <v>128</v>
      </c>
      <c r="T117" s="98">
        <f t="shared" si="34"/>
        <v>259</v>
      </c>
      <c r="U117" s="204" t="str">
        <f t="shared" si="35"/>
        <v>24.06.2021</v>
      </c>
      <c r="V117" s="205">
        <f t="shared" si="36"/>
        <v>14.22</v>
      </c>
      <c r="W117" s="101"/>
      <c r="X117" s="102"/>
      <c r="Y117" s="101"/>
      <c r="Z117" s="103"/>
    </row>
    <row r="118" spans="1:26" s="35" customFormat="1" ht="12.75">
      <c r="A118" s="145">
        <f t="shared" si="46"/>
        <v>109</v>
      </c>
      <c r="B118" s="61" t="str">
        <f t="shared" si="47"/>
        <v>SPITAL JUDETEAN BAIA MARE</v>
      </c>
      <c r="C118" s="70"/>
      <c r="D118" s="70">
        <v>2083</v>
      </c>
      <c r="E118" s="71" t="s">
        <v>130</v>
      </c>
      <c r="F118" s="65">
        <v>47.63</v>
      </c>
      <c r="G118" s="60"/>
      <c r="H118" s="10"/>
      <c r="I118" s="228">
        <f t="shared" si="44"/>
        <v>0.28999999999999915</v>
      </c>
      <c r="J118" s="217">
        <v>47.34</v>
      </c>
      <c r="L118" s="63">
        <f t="shared" si="48"/>
        <v>47.63</v>
      </c>
      <c r="N118" s="171">
        <f t="shared" si="45"/>
        <v>109</v>
      </c>
      <c r="O118" s="94" t="s">
        <v>36</v>
      </c>
      <c r="P118" s="173" t="s">
        <v>37</v>
      </c>
      <c r="Q118" s="95" t="s">
        <v>37</v>
      </c>
      <c r="R118" s="96" t="s">
        <v>48</v>
      </c>
      <c r="S118" s="97" t="s">
        <v>128</v>
      </c>
      <c r="T118" s="98">
        <f t="shared" si="34"/>
        <v>2083</v>
      </c>
      <c r="U118" s="204" t="str">
        <f t="shared" si="35"/>
        <v>25.06.2021</v>
      </c>
      <c r="V118" s="205">
        <f t="shared" si="36"/>
        <v>47.63</v>
      </c>
      <c r="W118" s="101">
        <f t="shared" si="37"/>
        <v>47.34</v>
      </c>
      <c r="X118" s="102">
        <f t="shared" si="38"/>
        <v>0.28999999999999915</v>
      </c>
      <c r="Y118" s="101">
        <f t="shared" si="39"/>
        <v>0</v>
      </c>
      <c r="Z118" s="103">
        <f t="shared" si="40"/>
        <v>47.34</v>
      </c>
    </row>
    <row r="119" spans="1:26" s="36" customFormat="1" ht="13.5" thickBot="1">
      <c r="A119" s="145">
        <f t="shared" si="46"/>
        <v>110</v>
      </c>
      <c r="B119" s="220" t="str">
        <f t="shared" si="47"/>
        <v>TOTAL SPITAL JUDETEAN BAIA MARE</v>
      </c>
      <c r="C119" s="213"/>
      <c r="D119" s="213"/>
      <c r="E119" s="214"/>
      <c r="F119" s="215">
        <f>SUM(F10:F118)</f>
        <v>13975.370000000004</v>
      </c>
      <c r="G119" s="215">
        <f>SUM(G10:G99)</f>
        <v>0</v>
      </c>
      <c r="H119" s="215">
        <f>SUM(H10:H99)</f>
        <v>147.36</v>
      </c>
      <c r="I119" s="284">
        <f t="shared" si="44"/>
        <v>13780.670000000004</v>
      </c>
      <c r="J119" s="216">
        <f>SUM(J10:J118)</f>
        <v>47.34</v>
      </c>
      <c r="L119" s="63">
        <f t="shared" si="48"/>
        <v>13975.370000000004</v>
      </c>
      <c r="N119" s="171">
        <f t="shared" si="45"/>
        <v>110</v>
      </c>
      <c r="O119" s="221" t="s">
        <v>85</v>
      </c>
      <c r="P119" s="173" t="s">
        <v>37</v>
      </c>
      <c r="Q119" s="95" t="s">
        <v>37</v>
      </c>
      <c r="R119" s="96" t="s">
        <v>48</v>
      </c>
      <c r="S119" s="97" t="s">
        <v>84</v>
      </c>
      <c r="T119" s="104"/>
      <c r="U119" s="105"/>
      <c r="V119" s="106">
        <f>SUM(V10:V118)</f>
        <v>13975.370000000004</v>
      </c>
      <c r="W119" s="106">
        <f>SUM(W10:W99)</f>
        <v>147.36</v>
      </c>
      <c r="X119" s="106">
        <f>SUM(X10:X99)</f>
        <v>11865.410000000003</v>
      </c>
      <c r="Y119" s="106">
        <f>SUM(Y10:Y99)</f>
        <v>147.36</v>
      </c>
      <c r="Z119" s="107">
        <f>SUM(Z10:Z99)</f>
        <v>0</v>
      </c>
    </row>
    <row r="120" spans="1:26" s="35" customFormat="1" ht="14.25" customHeight="1">
      <c r="A120" s="145">
        <f t="shared" si="46"/>
        <v>111</v>
      </c>
      <c r="B120" s="206" t="str">
        <f t="shared" si="47"/>
        <v>SPITAL PNEUMOFTIZIOLOGIE BAIA MARE</v>
      </c>
      <c r="C120" s="207" t="s">
        <v>104</v>
      </c>
      <c r="D120" s="207">
        <v>214</v>
      </c>
      <c r="E120" s="208" t="s">
        <v>105</v>
      </c>
      <c r="F120" s="209">
        <v>156.68</v>
      </c>
      <c r="G120" s="210"/>
      <c r="H120" s="211"/>
      <c r="I120" s="212">
        <f t="shared" si="44"/>
        <v>156.68</v>
      </c>
      <c r="J120" s="212"/>
      <c r="L120" s="63">
        <f>F124</f>
        <v>62.65</v>
      </c>
      <c r="N120" s="171">
        <f t="shared" si="45"/>
        <v>111</v>
      </c>
      <c r="O120" s="84" t="s">
        <v>54</v>
      </c>
      <c r="P120" s="85" t="s">
        <v>37</v>
      </c>
      <c r="Q120" s="180" t="s">
        <v>37</v>
      </c>
      <c r="R120" s="86" t="s">
        <v>55</v>
      </c>
      <c r="S120" s="181" t="s">
        <v>57</v>
      </c>
      <c r="T120" s="88">
        <f>D124</f>
        <v>504</v>
      </c>
      <c r="U120" s="89" t="str">
        <f>IF(E124=0,"0",E124)</f>
        <v>18.06.2021</v>
      </c>
      <c r="V120" s="90">
        <f>F124</f>
        <v>62.65</v>
      </c>
      <c r="W120" s="91">
        <f>V120-X120</f>
        <v>0</v>
      </c>
      <c r="X120" s="92">
        <f>I124</f>
        <v>62.65</v>
      </c>
      <c r="Y120" s="182">
        <f>G120+H120</f>
        <v>0</v>
      </c>
      <c r="Z120" s="93">
        <f>W120-Y120</f>
        <v>0</v>
      </c>
    </row>
    <row r="121" spans="1:26" s="35" customFormat="1" ht="14.25" customHeight="1">
      <c r="A121" s="145">
        <f t="shared" si="46"/>
        <v>112</v>
      </c>
      <c r="B121" s="61" t="str">
        <f t="shared" si="47"/>
        <v>SPITAL PNEUMOFTIZIOLOGIE BAIA MARE</v>
      </c>
      <c r="C121" s="70"/>
      <c r="D121" s="70"/>
      <c r="E121" s="71"/>
      <c r="F121" s="72"/>
      <c r="G121" s="60"/>
      <c r="H121" s="10"/>
      <c r="I121" s="62">
        <f t="shared" si="44"/>
        <v>0</v>
      </c>
      <c r="J121" s="62"/>
      <c r="L121" s="63">
        <f t="shared" si="48"/>
        <v>0</v>
      </c>
      <c r="N121" s="171">
        <f t="shared" si="45"/>
        <v>112</v>
      </c>
      <c r="O121" s="94" t="s">
        <v>54</v>
      </c>
      <c r="P121" s="95" t="s">
        <v>37</v>
      </c>
      <c r="Q121" s="147" t="s">
        <v>37</v>
      </c>
      <c r="R121" s="96" t="s">
        <v>55</v>
      </c>
      <c r="S121" s="148" t="s">
        <v>57</v>
      </c>
      <c r="T121" s="98">
        <f>D121</f>
        <v>0</v>
      </c>
      <c r="U121" s="99" t="str">
        <f>IF(E121=0,"0",E121)</f>
        <v>0</v>
      </c>
      <c r="V121" s="100">
        <f>F121</f>
        <v>0</v>
      </c>
      <c r="W121" s="101">
        <f>V121-X121</f>
        <v>0</v>
      </c>
      <c r="X121" s="102">
        <f>I121</f>
        <v>0</v>
      </c>
      <c r="Y121" s="146">
        <f>G121+H121</f>
        <v>0</v>
      </c>
      <c r="Z121" s="103">
        <f>W121-Y121</f>
        <v>0</v>
      </c>
    </row>
    <row r="122" spans="1:26" s="35" customFormat="1" ht="14.25" customHeight="1">
      <c r="A122" s="145">
        <f t="shared" si="46"/>
        <v>113</v>
      </c>
      <c r="B122" s="61" t="str">
        <f t="shared" si="47"/>
        <v>SPITAL PNEUMOFTIZIOLOGIE BAIA MARE</v>
      </c>
      <c r="C122" s="70"/>
      <c r="D122" s="70"/>
      <c r="E122" s="71"/>
      <c r="F122" s="72"/>
      <c r="G122" s="60"/>
      <c r="H122" s="10"/>
      <c r="I122" s="62">
        <f t="shared" si="44"/>
        <v>0</v>
      </c>
      <c r="J122" s="62"/>
      <c r="L122" s="63">
        <f t="shared" si="48"/>
        <v>0</v>
      </c>
      <c r="N122" s="171">
        <f t="shared" si="45"/>
        <v>113</v>
      </c>
      <c r="O122" s="94" t="s">
        <v>54</v>
      </c>
      <c r="P122" s="95" t="s">
        <v>37</v>
      </c>
      <c r="Q122" s="147" t="s">
        <v>37</v>
      </c>
      <c r="R122" s="96" t="s">
        <v>55</v>
      </c>
      <c r="S122" s="148" t="s">
        <v>57</v>
      </c>
      <c r="T122" s="98">
        <f>D122</f>
        <v>0</v>
      </c>
      <c r="U122" s="99" t="str">
        <f>IF(E122=0,"0",E122)</f>
        <v>0</v>
      </c>
      <c r="V122" s="100">
        <f>F122</f>
        <v>0</v>
      </c>
      <c r="W122" s="101">
        <f>V122-X122</f>
        <v>0</v>
      </c>
      <c r="X122" s="102">
        <f>I122</f>
        <v>0</v>
      </c>
      <c r="Y122" s="146">
        <f>G122+H122</f>
        <v>0</v>
      </c>
      <c r="Z122" s="103">
        <f>W122-Y122</f>
        <v>0</v>
      </c>
    </row>
    <row r="123" spans="1:26" s="36" customFormat="1" ht="13.5" thickBot="1">
      <c r="A123" s="145">
        <f t="shared" si="46"/>
        <v>114</v>
      </c>
      <c r="B123" s="149" t="str">
        <f t="shared" si="47"/>
        <v>TOTAL SPITAL PNEUMOFTIZIOLOGIE</v>
      </c>
      <c r="C123" s="150"/>
      <c r="D123" s="150"/>
      <c r="E123" s="151"/>
      <c r="F123" s="152">
        <f>SUM(F120:F122)</f>
        <v>156.68</v>
      </c>
      <c r="G123" s="152">
        <f>SUM(G120:G122)</f>
        <v>0</v>
      </c>
      <c r="H123" s="152">
        <f>SUM(H120:H122)</f>
        <v>0</v>
      </c>
      <c r="I123" s="218">
        <f t="shared" si="44"/>
        <v>156.68</v>
      </c>
      <c r="J123" s="153">
        <f>SUM(J120:J122)</f>
        <v>0</v>
      </c>
      <c r="L123" s="63">
        <f t="shared" si="48"/>
        <v>156.68</v>
      </c>
      <c r="N123" s="171">
        <f t="shared" si="45"/>
        <v>114</v>
      </c>
      <c r="O123" s="183" t="s">
        <v>56</v>
      </c>
      <c r="P123" s="154"/>
      <c r="Q123" s="154"/>
      <c r="R123" s="165"/>
      <c r="S123" s="155"/>
      <c r="T123" s="156"/>
      <c r="U123" s="157"/>
      <c r="V123" s="158">
        <f>SUM(V120:V122)</f>
        <v>62.65</v>
      </c>
      <c r="W123" s="158">
        <f>SUM(W120:W122)</f>
        <v>0</v>
      </c>
      <c r="X123" s="158">
        <f>SUM(X120:X122)</f>
        <v>62.65</v>
      </c>
      <c r="Y123" s="159">
        <f>SUM(Y120:Y122)</f>
        <v>0</v>
      </c>
      <c r="Z123" s="160">
        <f>SUM(Z120:Z122)</f>
        <v>0</v>
      </c>
    </row>
    <row r="124" spans="1:26" s="36" customFormat="1" ht="13.5" thickBot="1">
      <c r="A124" s="145">
        <f t="shared" si="46"/>
        <v>115</v>
      </c>
      <c r="B124" s="206" t="str">
        <f>O124</f>
        <v>SPITAL BOLI INFECTIOASE BAIA MARE</v>
      </c>
      <c r="C124" s="207" t="s">
        <v>91</v>
      </c>
      <c r="D124" s="207">
        <v>504</v>
      </c>
      <c r="E124" s="208" t="s">
        <v>106</v>
      </c>
      <c r="F124" s="209">
        <v>62.65</v>
      </c>
      <c r="G124" s="210"/>
      <c r="H124" s="211"/>
      <c r="I124" s="212">
        <f>F124-G120-H120-J120</f>
        <v>62.65</v>
      </c>
      <c r="J124" s="212"/>
      <c r="L124" s="63">
        <f t="shared" si="48"/>
        <v>62.65</v>
      </c>
      <c r="N124" s="171">
        <f t="shared" si="45"/>
        <v>115</v>
      </c>
      <c r="O124" s="84" t="s">
        <v>87</v>
      </c>
      <c r="P124" s="85" t="s">
        <v>59</v>
      </c>
      <c r="Q124" s="85" t="s">
        <v>59</v>
      </c>
      <c r="R124" s="222"/>
      <c r="S124" s="223"/>
      <c r="T124" s="224"/>
      <c r="U124" s="225"/>
      <c r="V124" s="226"/>
      <c r="W124" s="226"/>
      <c r="X124" s="226"/>
      <c r="Y124" s="226"/>
      <c r="Z124" s="227"/>
    </row>
    <row r="125" spans="1:26" s="36" customFormat="1" ht="13.5" thickBot="1">
      <c r="A125" s="145">
        <f t="shared" si="46"/>
        <v>116</v>
      </c>
      <c r="B125" s="61" t="str">
        <f>O125</f>
        <v>SPITAL BOLI INFECTIOASE BAIA MARE</v>
      </c>
      <c r="C125" s="70"/>
      <c r="D125" s="70"/>
      <c r="E125" s="71"/>
      <c r="F125" s="72"/>
      <c r="G125" s="60"/>
      <c r="H125" s="10"/>
      <c r="I125" s="62">
        <f>F125-G125-H125-J125</f>
        <v>0</v>
      </c>
      <c r="J125" s="62"/>
      <c r="L125" s="63">
        <f t="shared" si="48"/>
        <v>0</v>
      </c>
      <c r="N125" s="171">
        <f t="shared" si="45"/>
        <v>116</v>
      </c>
      <c r="O125" s="84" t="s">
        <v>87</v>
      </c>
      <c r="P125" s="95" t="s">
        <v>59</v>
      </c>
      <c r="Q125" s="95" t="s">
        <v>59</v>
      </c>
      <c r="R125" s="222"/>
      <c r="S125" s="223"/>
      <c r="T125" s="224"/>
      <c r="U125" s="225"/>
      <c r="V125" s="226"/>
      <c r="W125" s="226"/>
      <c r="X125" s="226"/>
      <c r="Y125" s="226"/>
      <c r="Z125" s="227"/>
    </row>
    <row r="126" spans="1:26" s="36" customFormat="1" ht="12.75">
      <c r="A126" s="145">
        <f t="shared" si="46"/>
        <v>117</v>
      </c>
      <c r="B126" s="61" t="str">
        <f>O126</f>
        <v>SPITAL BOLI INFECTIOASE BAIA MARE</v>
      </c>
      <c r="C126" s="70"/>
      <c r="D126" s="70"/>
      <c r="E126" s="71"/>
      <c r="F126" s="72"/>
      <c r="G126" s="60"/>
      <c r="H126" s="10"/>
      <c r="I126" s="62">
        <f>F126-G126-H126-J126</f>
        <v>0</v>
      </c>
      <c r="J126" s="62"/>
      <c r="L126" s="63">
        <f t="shared" si="48"/>
        <v>0</v>
      </c>
      <c r="N126" s="171">
        <f t="shared" si="45"/>
        <v>117</v>
      </c>
      <c r="O126" s="84" t="s">
        <v>87</v>
      </c>
      <c r="P126" s="95" t="s">
        <v>59</v>
      </c>
      <c r="Q126" s="95" t="s">
        <v>59</v>
      </c>
      <c r="R126" s="222"/>
      <c r="S126" s="223"/>
      <c r="T126" s="224"/>
      <c r="U126" s="225"/>
      <c r="V126" s="226"/>
      <c r="W126" s="226"/>
      <c r="X126" s="226"/>
      <c r="Y126" s="226"/>
      <c r="Z126" s="227"/>
    </row>
    <row r="127" spans="1:26" s="36" customFormat="1" ht="13.5" thickBot="1">
      <c r="A127" s="145">
        <f t="shared" si="46"/>
        <v>118</v>
      </c>
      <c r="B127" s="149" t="str">
        <f>O127</f>
        <v>TOTAL SPITAL DE BOLI INFECTIOASE BAIA MARE</v>
      </c>
      <c r="C127" s="150"/>
      <c r="D127" s="150"/>
      <c r="E127" s="151"/>
      <c r="F127" s="152">
        <f>SUM(F124:F126)</f>
        <v>62.65</v>
      </c>
      <c r="G127" s="152">
        <f>SUM(G124:G126)</f>
        <v>0</v>
      </c>
      <c r="H127" s="152">
        <f>SUM(H124:H126)</f>
        <v>0</v>
      </c>
      <c r="I127" s="218">
        <f>F127-G127-H127-J127</f>
        <v>62.65</v>
      </c>
      <c r="J127" s="153">
        <f>SUM(J124:J126)</f>
        <v>0</v>
      </c>
      <c r="L127" s="63">
        <f t="shared" si="48"/>
        <v>62.65</v>
      </c>
      <c r="N127" s="171">
        <f t="shared" si="45"/>
        <v>118</v>
      </c>
      <c r="O127" s="183" t="s">
        <v>86</v>
      </c>
      <c r="P127" s="154"/>
      <c r="Q127" s="154"/>
      <c r="R127" s="222"/>
      <c r="S127" s="223"/>
      <c r="T127" s="224"/>
      <c r="U127" s="225"/>
      <c r="V127" s="226"/>
      <c r="W127" s="226"/>
      <c r="X127" s="226"/>
      <c r="Y127" s="226"/>
      <c r="Z127" s="227"/>
    </row>
    <row r="128" spans="1:26" s="37" customFormat="1" ht="13.5" thickBot="1">
      <c r="A128" s="145">
        <f t="shared" si="46"/>
        <v>119</v>
      </c>
      <c r="B128" s="161" t="str">
        <f t="shared" si="47"/>
        <v>TOTAL</v>
      </c>
      <c r="C128" s="162"/>
      <c r="D128" s="162"/>
      <c r="E128" s="163"/>
      <c r="F128" s="164">
        <f>SUM(F10:F127)/2</f>
        <v>14194.700000000006</v>
      </c>
      <c r="G128" s="164">
        <f>SUM(G10:G127)/2</f>
        <v>0</v>
      </c>
      <c r="H128" s="164">
        <f>SUM(H10:H127)/2</f>
        <v>147.36</v>
      </c>
      <c r="I128" s="164">
        <f>SUM(I10:I127)/2</f>
        <v>14000.000000000007</v>
      </c>
      <c r="J128" s="219">
        <f>SUM(J10:J127)/2</f>
        <v>47.34</v>
      </c>
      <c r="L128" s="63">
        <f t="shared" si="48"/>
        <v>14194.700000000006</v>
      </c>
      <c r="N128" s="171">
        <f t="shared" si="45"/>
        <v>119</v>
      </c>
      <c r="O128" s="174" t="s">
        <v>52</v>
      </c>
      <c r="P128" s="175"/>
      <c r="Q128" s="175"/>
      <c r="R128" s="176"/>
      <c r="S128" s="176"/>
      <c r="T128" s="177"/>
      <c r="U128" s="178"/>
      <c r="V128" s="179">
        <f>SUM(V10:V127)/2</f>
        <v>14038.020000000006</v>
      </c>
      <c r="W128" s="179">
        <f>SUM(W10:W127)/2</f>
        <v>171.03000000000003</v>
      </c>
      <c r="X128" s="179">
        <f>SUM(X10:X127)/2</f>
        <v>12369.515000000007</v>
      </c>
      <c r="Y128" s="179">
        <f>SUM(Y10:Y127)/2</f>
        <v>147.36</v>
      </c>
      <c r="Z128" s="179">
        <f>SUM(Z10:Z127)/2</f>
        <v>23.67</v>
      </c>
    </row>
    <row r="129" spans="1:26" s="37" customFormat="1" ht="12.75">
      <c r="A129" s="38"/>
      <c r="B129" s="39"/>
      <c r="C129" s="40"/>
      <c r="D129" s="40"/>
      <c r="E129" s="40"/>
      <c r="F129" s="41"/>
      <c r="G129" s="41"/>
      <c r="H129" s="41"/>
      <c r="I129" s="195"/>
      <c r="J129" s="41"/>
      <c r="L129" s="59"/>
      <c r="N129" s="108"/>
      <c r="O129" s="109"/>
      <c r="P129" s="110"/>
      <c r="Q129" s="110"/>
      <c r="R129" s="111"/>
      <c r="S129" s="111"/>
      <c r="T129" s="112"/>
      <c r="U129" s="112"/>
      <c r="V129" s="113"/>
      <c r="W129" s="113"/>
      <c r="X129" s="113"/>
      <c r="Y129" s="113"/>
      <c r="Z129" s="113"/>
    </row>
    <row r="130" spans="1:26" s="7" customFormat="1" ht="12">
      <c r="A130" s="9"/>
      <c r="B130" s="67" t="s">
        <v>88</v>
      </c>
      <c r="C130" s="265" t="s">
        <v>43</v>
      </c>
      <c r="D130" s="265"/>
      <c r="F130" s="68" t="s">
        <v>28</v>
      </c>
      <c r="I130" s="196" t="s">
        <v>61</v>
      </c>
      <c r="J130" s="6"/>
      <c r="L130" s="43"/>
      <c r="N130" s="13"/>
      <c r="O130" s="79" t="s">
        <v>7</v>
      </c>
      <c r="P130" s="79"/>
      <c r="Q130" s="79"/>
      <c r="R130" s="79"/>
      <c r="S130" s="79"/>
      <c r="T130" s="79"/>
      <c r="U130" s="114"/>
      <c r="V130" s="79"/>
      <c r="W130" s="16"/>
      <c r="X130" s="13"/>
      <c r="Y130" s="13"/>
      <c r="Z130" s="13"/>
    </row>
    <row r="131" spans="1:26" s="7" customFormat="1" ht="12.75">
      <c r="A131" s="8"/>
      <c r="B131" s="69" t="s">
        <v>29</v>
      </c>
      <c r="C131" s="266" t="s">
        <v>44</v>
      </c>
      <c r="D131" s="266"/>
      <c r="F131" s="67" t="s">
        <v>45</v>
      </c>
      <c r="I131" s="196" t="s">
        <v>46</v>
      </c>
      <c r="J131" s="6"/>
      <c r="L131" s="5"/>
      <c r="N131" s="13"/>
      <c r="O131" s="13"/>
      <c r="P131" s="13"/>
      <c r="Q131" s="13"/>
      <c r="R131" s="13"/>
      <c r="S131" s="13"/>
      <c r="T131" s="75"/>
      <c r="U131" s="76"/>
      <c r="V131" s="16"/>
      <c r="W131" s="16"/>
      <c r="X131" s="13"/>
      <c r="Y131" s="13"/>
      <c r="Z131" s="13"/>
    </row>
    <row r="132" spans="1:26" ht="13.5">
      <c r="A132" s="8"/>
      <c r="C132" s="266" t="s">
        <v>40</v>
      </c>
      <c r="D132" s="266"/>
      <c r="F132" s="128" t="s">
        <v>50</v>
      </c>
      <c r="I132" s="197"/>
      <c r="K132" s="34"/>
      <c r="L132" s="1"/>
      <c r="N132" s="13"/>
      <c r="O132" s="267" t="s">
        <v>8</v>
      </c>
      <c r="P132" s="268"/>
      <c r="Q132" s="269" t="s">
        <v>9</v>
      </c>
      <c r="R132" s="270"/>
      <c r="S132" s="271" t="s">
        <v>20</v>
      </c>
      <c r="T132" s="272"/>
      <c r="U132" s="272"/>
      <c r="V132" s="273"/>
      <c r="W132" s="272" t="s">
        <v>18</v>
      </c>
      <c r="X132" s="272"/>
      <c r="Y132" s="272"/>
      <c r="Z132" s="273"/>
    </row>
    <row r="133" spans="1:26" ht="12.75">
      <c r="A133" s="2"/>
      <c r="B133" s="11"/>
      <c r="C133" s="13"/>
      <c r="D133" s="13"/>
      <c r="E133" s="15"/>
      <c r="I133" s="198"/>
      <c r="K133" s="34"/>
      <c r="N133" s="13"/>
      <c r="O133" s="276" t="s">
        <v>21</v>
      </c>
      <c r="P133" s="277"/>
      <c r="Q133" s="278" t="s">
        <v>34</v>
      </c>
      <c r="R133" s="279"/>
      <c r="S133" s="280"/>
      <c r="T133" s="281"/>
      <c r="U133" s="281"/>
      <c r="V133" s="282"/>
      <c r="W133" s="279" t="s">
        <v>19</v>
      </c>
      <c r="X133" s="279"/>
      <c r="Y133" s="279"/>
      <c r="Z133" s="283"/>
    </row>
    <row r="134" spans="1:26" ht="12.75">
      <c r="A134" s="2"/>
      <c r="B134" s="13"/>
      <c r="C134" s="13"/>
      <c r="D134" s="13"/>
      <c r="E134" s="16"/>
      <c r="I134" s="199"/>
      <c r="N134" s="13"/>
      <c r="O134" s="115"/>
      <c r="P134" s="116"/>
      <c r="Q134" s="115"/>
      <c r="R134" s="116"/>
      <c r="S134" s="115"/>
      <c r="T134" s="116"/>
      <c r="U134" s="117"/>
      <c r="V134" s="118"/>
      <c r="W134" s="116"/>
      <c r="X134" s="116"/>
      <c r="Y134" s="119"/>
      <c r="Z134" s="120"/>
    </row>
    <row r="135" spans="1:26" ht="12.75">
      <c r="A135" s="2"/>
      <c r="B135" s="13"/>
      <c r="C135" s="13"/>
      <c r="D135" s="13"/>
      <c r="E135" s="16"/>
      <c r="I135" s="200"/>
      <c r="K135" s="47"/>
      <c r="N135" s="13"/>
      <c r="O135" s="121"/>
      <c r="P135" s="122"/>
      <c r="Q135" s="121"/>
      <c r="R135" s="122"/>
      <c r="S135" s="121"/>
      <c r="T135" s="122"/>
      <c r="U135" s="123"/>
      <c r="V135" s="124"/>
      <c r="W135" s="122"/>
      <c r="X135" s="122"/>
      <c r="Y135" s="125"/>
      <c r="Z135" s="126"/>
    </row>
    <row r="136" spans="1:26" ht="12.75">
      <c r="A136" s="2"/>
      <c r="B136" s="13"/>
      <c r="C136" s="13"/>
      <c r="D136" s="13"/>
      <c r="E136" s="48"/>
      <c r="F136" s="15"/>
      <c r="I136" s="200"/>
      <c r="N136" s="13"/>
      <c r="O136" s="13"/>
      <c r="P136" s="13"/>
      <c r="Q136" s="13"/>
      <c r="R136" s="13"/>
      <c r="S136" s="13"/>
      <c r="T136" s="75"/>
      <c r="U136" s="76"/>
      <c r="V136" s="16"/>
      <c r="W136" s="16"/>
      <c r="X136" s="13"/>
      <c r="Y136" s="13"/>
      <c r="Z136" s="13"/>
    </row>
    <row r="137" spans="1:26" ht="12.75">
      <c r="A137" s="2"/>
      <c r="B137" s="12"/>
      <c r="C137" s="17"/>
      <c r="D137" s="17"/>
      <c r="E137" s="50"/>
      <c r="F137" s="15"/>
      <c r="I137" s="200"/>
      <c r="N137" s="79"/>
      <c r="O137" s="132" t="s">
        <v>10</v>
      </c>
      <c r="P137" s="133"/>
      <c r="Q137" s="130"/>
      <c r="R137" s="132" t="s">
        <v>11</v>
      </c>
      <c r="S137" s="130"/>
      <c r="T137" s="133"/>
      <c r="U137" s="132" t="s">
        <v>12</v>
      </c>
      <c r="V137" s="133"/>
      <c r="W137" s="134"/>
      <c r="X137" s="132" t="s">
        <v>15</v>
      </c>
      <c r="Y137" s="135"/>
      <c r="Z137" s="80"/>
    </row>
    <row r="138" spans="9:26" ht="12.75">
      <c r="I138" s="201"/>
      <c r="N138" s="79"/>
      <c r="O138" s="135"/>
      <c r="P138" s="135"/>
      <c r="Q138" s="130"/>
      <c r="R138" s="135"/>
      <c r="S138" s="130"/>
      <c r="T138" s="136"/>
      <c r="U138" s="135"/>
      <c r="V138" s="137"/>
      <c r="W138" s="134"/>
      <c r="X138" s="130"/>
      <c r="Y138" s="135"/>
      <c r="Z138" s="79"/>
    </row>
    <row r="139" spans="9:26" ht="12.75">
      <c r="I139" s="202"/>
      <c r="N139" s="79"/>
      <c r="O139" s="129" t="s">
        <v>13</v>
      </c>
      <c r="P139" s="129"/>
      <c r="Q139" s="130"/>
      <c r="R139" s="138" t="s">
        <v>13</v>
      </c>
      <c r="S139" s="130"/>
      <c r="T139" s="139"/>
      <c r="U139" s="129" t="s">
        <v>13</v>
      </c>
      <c r="V139" s="140"/>
      <c r="W139" s="138"/>
      <c r="X139" s="130"/>
      <c r="Y139" s="135"/>
      <c r="Z139" s="79"/>
    </row>
    <row r="140" spans="10:26" ht="12.75">
      <c r="J140" s="49"/>
      <c r="N140" s="79"/>
      <c r="O140" s="129" t="s">
        <v>14</v>
      </c>
      <c r="P140" s="129"/>
      <c r="Q140" s="130"/>
      <c r="R140" s="138" t="s">
        <v>14</v>
      </c>
      <c r="S140" s="130"/>
      <c r="T140" s="138"/>
      <c r="U140" s="129" t="s">
        <v>14</v>
      </c>
      <c r="V140" s="140"/>
      <c r="W140" s="129"/>
      <c r="X140" s="141" t="s">
        <v>17</v>
      </c>
      <c r="Y140" s="135"/>
      <c r="Z140" s="79"/>
    </row>
    <row r="141" spans="2:26" ht="12.75">
      <c r="B141" s="42"/>
      <c r="I141" s="15"/>
      <c r="J141" s="51"/>
      <c r="N141" s="79"/>
      <c r="O141" s="129" t="s">
        <v>47</v>
      </c>
      <c r="P141" s="129"/>
      <c r="Q141" s="130"/>
      <c r="R141" s="138" t="s">
        <v>42</v>
      </c>
      <c r="S141" s="130"/>
      <c r="T141" s="139"/>
      <c r="U141" s="129" t="s">
        <v>62</v>
      </c>
      <c r="V141" s="140"/>
      <c r="W141" s="140"/>
      <c r="X141" s="142" t="s">
        <v>51</v>
      </c>
      <c r="Y141" s="135"/>
      <c r="Z141" s="79"/>
    </row>
    <row r="142" spans="2:26" ht="12.75">
      <c r="B142" s="42"/>
      <c r="J142" s="52"/>
      <c r="N142" s="79"/>
      <c r="O142" s="129"/>
      <c r="P142" s="129"/>
      <c r="Q142" s="130"/>
      <c r="R142" s="138"/>
      <c r="S142" s="130"/>
      <c r="T142" s="139"/>
      <c r="U142" s="129"/>
      <c r="V142" s="140"/>
      <c r="W142" s="140"/>
      <c r="X142" s="129"/>
      <c r="Y142" s="135"/>
      <c r="Z142" s="79"/>
    </row>
    <row r="143" spans="2:26" ht="12.75">
      <c r="B143" s="42"/>
      <c r="I143" s="260" t="s">
        <v>27</v>
      </c>
      <c r="J143" s="53" t="str">
        <f>IF(I128=J144,"OK","ATENŢIE")</f>
        <v>OK</v>
      </c>
      <c r="N143" s="79"/>
      <c r="O143" s="129"/>
      <c r="P143" s="129"/>
      <c r="Q143" s="130"/>
      <c r="R143" s="138"/>
      <c r="S143" s="130"/>
      <c r="T143" s="139"/>
      <c r="U143" s="129"/>
      <c r="V143" s="140"/>
      <c r="W143" s="140"/>
      <c r="X143" s="129"/>
      <c r="Y143" s="135"/>
      <c r="Z143" s="79"/>
    </row>
    <row r="144" spans="2:26" ht="12.75">
      <c r="B144" s="42"/>
      <c r="I144" s="260"/>
      <c r="J144" s="166">
        <f>F128-G128-H128-J128</f>
        <v>14000.000000000005</v>
      </c>
      <c r="N144" s="79"/>
      <c r="O144" s="130"/>
      <c r="P144" s="129"/>
      <c r="Q144" s="130"/>
      <c r="R144" s="138"/>
      <c r="S144" s="130"/>
      <c r="T144" s="139"/>
      <c r="U144" s="129"/>
      <c r="V144" s="140"/>
      <c r="W144" s="140"/>
      <c r="X144" s="129"/>
      <c r="Y144" s="135"/>
      <c r="Z144" s="79"/>
    </row>
    <row r="145" spans="2:26" ht="12.75">
      <c r="B145" s="42"/>
      <c r="N145" s="79"/>
      <c r="O145" s="130"/>
      <c r="P145" s="129"/>
      <c r="Q145" s="130"/>
      <c r="R145" s="138"/>
      <c r="S145" s="130"/>
      <c r="T145" s="139"/>
      <c r="U145" s="129"/>
      <c r="V145" s="140"/>
      <c r="W145" s="140"/>
      <c r="X145" s="129"/>
      <c r="Y145" s="135"/>
      <c r="Z145" s="79"/>
    </row>
    <row r="146" spans="2:26" ht="12.75">
      <c r="B146" s="11"/>
      <c r="N146" s="79"/>
      <c r="O146" s="131"/>
      <c r="P146" s="135"/>
      <c r="Q146" s="135"/>
      <c r="R146" s="135"/>
      <c r="S146" s="135"/>
      <c r="T146" s="136"/>
      <c r="U146" s="143"/>
      <c r="V146" s="137"/>
      <c r="W146" s="137"/>
      <c r="X146" s="135"/>
      <c r="Y146" s="135"/>
      <c r="Z146" s="79"/>
    </row>
    <row r="147" spans="2:26" ht="12.75">
      <c r="B147" s="14"/>
      <c r="N147" s="79"/>
      <c r="O147" s="129"/>
      <c r="P147" s="135"/>
      <c r="Q147" s="135"/>
      <c r="R147" s="135"/>
      <c r="S147" s="135"/>
      <c r="T147" s="136"/>
      <c r="U147" s="144"/>
      <c r="V147" s="134"/>
      <c r="W147" s="134"/>
      <c r="X147" s="130"/>
      <c r="Y147" s="130"/>
      <c r="Z147" s="13"/>
    </row>
    <row r="148" spans="2:26" ht="12.75">
      <c r="B148" s="20"/>
      <c r="N148" s="79"/>
      <c r="O148" s="129"/>
      <c r="P148" s="135"/>
      <c r="Q148" s="135"/>
      <c r="R148" s="135"/>
      <c r="S148" s="135"/>
      <c r="T148" s="136"/>
      <c r="U148" s="144"/>
      <c r="V148" s="134"/>
      <c r="W148" s="134"/>
      <c r="X148" s="130"/>
      <c r="Y148" s="130"/>
      <c r="Z148" s="13"/>
    </row>
    <row r="149" spans="2:20" ht="12.75">
      <c r="B149" s="20"/>
      <c r="N149" s="34"/>
      <c r="P149" s="34"/>
      <c r="Q149" s="34"/>
      <c r="R149" s="34"/>
      <c r="S149" s="34"/>
      <c r="T149" s="54"/>
    </row>
    <row r="150" spans="2:20" ht="12.75">
      <c r="B150" s="20"/>
      <c r="N150" s="44"/>
      <c r="P150" s="44"/>
      <c r="Q150" s="44"/>
      <c r="R150" s="44"/>
      <c r="S150" s="44"/>
      <c r="T150" s="57"/>
    </row>
    <row r="151" spans="2:26" ht="12.75">
      <c r="B151" s="15"/>
      <c r="N151" s="44"/>
      <c r="P151" s="44"/>
      <c r="Q151" s="44"/>
      <c r="R151" s="44"/>
      <c r="S151" s="44"/>
      <c r="T151" s="57"/>
      <c r="U151" s="274" t="s">
        <v>27</v>
      </c>
      <c r="V151" s="55" t="str">
        <f>IF(V128=V152,"OK","ATENŢIE")</f>
        <v>ATENŢIE</v>
      </c>
      <c r="W151" s="55" t="str">
        <f>IF(W128=W152,"OK","ATENŢIE")</f>
        <v>ATENŢIE</v>
      </c>
      <c r="X151" s="275"/>
      <c r="Y151" s="55" t="str">
        <f>IF(Y128=Y152,"OK","ATENŢIE")</f>
        <v>OK</v>
      </c>
      <c r="Z151" s="55" t="str">
        <f>IF(Z128=Z152,"OK","ATENŢIE")</f>
        <v>ATENŢIE</v>
      </c>
    </row>
    <row r="152" spans="2:26" ht="12.75">
      <c r="B152" s="15"/>
      <c r="N152" s="7"/>
      <c r="P152" s="7"/>
      <c r="Q152" s="7"/>
      <c r="R152" s="7"/>
      <c r="S152" s="7"/>
      <c r="T152" s="46"/>
      <c r="U152" s="274"/>
      <c r="V152" s="167">
        <f>F128</f>
        <v>14194.700000000006</v>
      </c>
      <c r="W152" s="168">
        <f>F128-I128</f>
        <v>194.6999999999989</v>
      </c>
      <c r="X152" s="275"/>
      <c r="Y152" s="168">
        <f>G128+H128</f>
        <v>147.36</v>
      </c>
      <c r="Z152" s="168">
        <f>J128</f>
        <v>47.34</v>
      </c>
    </row>
    <row r="153" spans="14:25" ht="12.75">
      <c r="N153" s="7"/>
      <c r="O153" s="7"/>
      <c r="P153" s="7"/>
      <c r="Q153" s="7"/>
      <c r="R153" s="7"/>
      <c r="S153" s="7"/>
      <c r="T153" s="46"/>
      <c r="Y153" s="34"/>
    </row>
    <row r="154" spans="14:26" ht="12.75">
      <c r="N154" s="7"/>
      <c r="O154" s="7"/>
      <c r="P154" s="7"/>
      <c r="Q154" s="7"/>
      <c r="R154" s="7"/>
      <c r="S154" s="7"/>
      <c r="T154" s="46"/>
      <c r="U154" s="45"/>
      <c r="V154" s="44"/>
      <c r="W154" s="44"/>
      <c r="X154" s="44"/>
      <c r="Y154" s="44"/>
      <c r="Z154" s="56" t="str">
        <f>IF(Z128=Z155,"OK","ATENŢIE")</f>
        <v>OK</v>
      </c>
    </row>
    <row r="155" spans="21:26" ht="12.75">
      <c r="U155" s="45"/>
      <c r="V155" s="58"/>
      <c r="W155" s="58"/>
      <c r="X155" s="44"/>
      <c r="Y155" s="44"/>
      <c r="Z155" s="169">
        <f>W128-Y128</f>
        <v>23.670000000000016</v>
      </c>
    </row>
    <row r="162" spans="5:23" ht="12.75">
      <c r="E162" s="25"/>
      <c r="F162" s="25"/>
      <c r="G162" s="25"/>
      <c r="H162" s="25"/>
      <c r="I162" s="33"/>
      <c r="J162" s="25"/>
      <c r="L162" s="25"/>
      <c r="T162" s="25"/>
      <c r="U162" s="25"/>
      <c r="V162" s="25"/>
      <c r="W162" s="25"/>
    </row>
    <row r="163" spans="5:23" ht="12.75">
      <c r="E163" s="25"/>
      <c r="F163" s="25"/>
      <c r="G163" s="25"/>
      <c r="H163" s="25"/>
      <c r="I163" s="33"/>
      <c r="J163" s="25"/>
      <c r="L163" s="25"/>
      <c r="T163" s="25"/>
      <c r="U163" s="25"/>
      <c r="V163" s="25"/>
      <c r="W163" s="25"/>
    </row>
  </sheetData>
  <sheetProtection/>
  <mergeCells count="38">
    <mergeCell ref="U151:U152"/>
    <mergeCell ref="X151:X152"/>
    <mergeCell ref="Q8:Q9"/>
    <mergeCell ref="O133:P133"/>
    <mergeCell ref="Q133:R133"/>
    <mergeCell ref="S133:V133"/>
    <mergeCell ref="W133:Z133"/>
    <mergeCell ref="W132:Z132"/>
    <mergeCell ref="I143:I144"/>
    <mergeCell ref="O8:O9"/>
    <mergeCell ref="Y8:Y9"/>
    <mergeCell ref="Z8:Z9"/>
    <mergeCell ref="C130:D130"/>
    <mergeCell ref="C131:D131"/>
    <mergeCell ref="C132:D132"/>
    <mergeCell ref="O132:P132"/>
    <mergeCell ref="Q132:R132"/>
    <mergeCell ref="S132:V132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" right="0.196850393700787" top="0" bottom="0.393700787401575" header="0" footer="0"/>
  <pageSetup blackAndWhite="1" orientation="landscape" paperSize="9" r:id="rId1"/>
  <headerFooter alignWithMargins="0">
    <oddFooter>&amp;R&amp;P</oddFooter>
  </headerFooter>
  <ignoredErrors>
    <ignoredError sqref="I119 I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2021-07-27T08:39:38Z</cp:lastPrinted>
  <dcterms:created xsi:type="dcterms:W3CDTF">2001-06-07T07:18:05Z</dcterms:created>
  <dcterms:modified xsi:type="dcterms:W3CDTF">2021-07-27T10:08:58Z</dcterms:modified>
  <cp:category/>
  <cp:version/>
  <cp:contentType/>
  <cp:contentStatus/>
</cp:coreProperties>
</file>